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B23" lockStructure="1"/>
  <bookViews>
    <workbookView windowWidth="28800" windowHeight="12540" tabRatio="921" activeTab="5"/>
  </bookViews>
  <sheets>
    <sheet name="塘汉快速路汇总" sheetId="10" r:id="rId1"/>
    <sheet name="塘汉快速路100章 " sheetId="4" r:id="rId2"/>
    <sheet name="塘汉快速路200章 " sheetId="5" r:id="rId3"/>
    <sheet name="塘汉快速路300章" sheetId="6" r:id="rId4"/>
    <sheet name="塘汉快速路400章" sheetId="7" r:id="rId5"/>
    <sheet name="塘汉快速路600章" sheetId="8" r:id="rId6"/>
  </sheets>
  <definedNames>
    <definedName name="_xlnm._FilterDatabase" localSheetId="3" hidden="1">塘汉快速路300章!$A$4:$G$70</definedName>
    <definedName name="_xlnm.Print_Area" localSheetId="2">'塘汉快速路200章 '!$A$1:$G$14</definedName>
    <definedName name="_xlnm.Print_Area" localSheetId="3">塘汉快速路300章!$A$1:$G$70</definedName>
    <definedName name="_xlnm.Print_Area" localSheetId="4">塘汉快速路400章!$A$1:$G$14</definedName>
    <definedName name="_xlnm.Print_Area" localSheetId="5">塘汉快速路600章!$A$1:$G$91</definedName>
    <definedName name="_xlnm.Print_Area" localSheetId="0">塘汉快速路汇总!$A$1:$D$14</definedName>
    <definedName name="_xlnm.Print_Titles" localSheetId="1">'塘汉快速路100章 '!$1:$4</definedName>
    <definedName name="_xlnm.Print_Titles" localSheetId="2">'塘汉快速路200章 '!$1:$4</definedName>
    <definedName name="_xlnm.Print_Titles" localSheetId="3">塘汉快速路300章!$1:$4</definedName>
    <definedName name="_xlnm.Print_Titles" localSheetId="4">塘汉快速路400章!$1:$4</definedName>
    <definedName name="_xlnm.Print_Titles" localSheetId="5">塘汉快速路600章!$1:$4</definedName>
    <definedName name="_xlnm.Print_Area" localSheetId="1">'塘汉快速路100章 '!$A$1:$G$22</definedName>
  </definedNames>
  <calcPr calcId="144525" fullPrecision="0"/>
</workbook>
</file>

<file path=xl/sharedStrings.xml><?xml version="1.0" encoding="utf-8"?>
<sst xmlns="http://schemas.openxmlformats.org/spreadsheetml/2006/main" count="653" uniqueCount="351">
  <si>
    <t>工程量清单汇总表</t>
  </si>
  <si>
    <t>工程名称：滨海新区8条国省级公路维修工程（一期-塘汉快速路）施工</t>
  </si>
  <si>
    <t>序号</t>
  </si>
  <si>
    <t>章次</t>
  </si>
  <si>
    <t>科   目   名   称</t>
  </si>
  <si>
    <t>金   额 (元)</t>
  </si>
  <si>
    <t>总则</t>
  </si>
  <si>
    <t>路基</t>
  </si>
  <si>
    <t>路面</t>
  </si>
  <si>
    <t>桥梁、涵洞</t>
  </si>
  <si>
    <t>安全设施及预埋管线</t>
  </si>
  <si>
    <t>第100章至700章清单合计</t>
  </si>
  <si>
    <t>已包含在清单合计中材料、工程设备、专业工程暂估价及保险费合计</t>
  </si>
  <si>
    <t>已包含在清单合计中的安全生产费</t>
  </si>
  <si>
    <t>清单合计减去材料、工程设备、专业工程暂估价、保险费、安全生产费合计(6-7-8=9)</t>
  </si>
  <si>
    <t>按上项（9）金额的0%作为不可预见因素的暂列金额</t>
  </si>
  <si>
    <t>投标价（即6+10=11）</t>
  </si>
  <si>
    <t>工 程 量 清 单</t>
  </si>
  <si>
    <t>清单   第 100 章  总则</t>
  </si>
  <si>
    <t>子目号</t>
  </si>
  <si>
    <t>子   目   名   称</t>
  </si>
  <si>
    <t>单位</t>
  </si>
  <si>
    <t>数量</t>
  </si>
  <si>
    <t>单 价        （元）</t>
  </si>
  <si>
    <t>合价
（元）</t>
  </si>
  <si>
    <t>工作内容</t>
  </si>
  <si>
    <t>通则</t>
  </si>
  <si>
    <t>101-1</t>
  </si>
  <si>
    <t>保险费</t>
  </si>
  <si>
    <t>-a</t>
  </si>
  <si>
    <t>按合同条款规定，提供建筑工程一切险</t>
  </si>
  <si>
    <t>总额</t>
  </si>
  <si>
    <t>根据合同条款办理建筑工程一切险。</t>
  </si>
  <si>
    <t>-b</t>
  </si>
  <si>
    <t>按合同条款规定，提供安全生产责任保险（含第三者责任险）</t>
  </si>
  <si>
    <t>根据合同条款办理安全生产责任保险（含第三者责任险）。</t>
  </si>
  <si>
    <t>-c</t>
  </si>
  <si>
    <t>按合同条款规定，提供工伤保险</t>
  </si>
  <si>
    <t>根据合同条款办理工伤保险。</t>
  </si>
  <si>
    <t>102</t>
  </si>
  <si>
    <t>工程管理</t>
  </si>
  <si>
    <t/>
  </si>
  <si>
    <t>102-1</t>
  </si>
  <si>
    <t>竣工文件</t>
  </si>
  <si>
    <t>按《公路工程竣（交）工验收办法》、《公路工程竣(交)工验收办法实施细则》及合同条款规定进行编制</t>
  </si>
  <si>
    <t>102-2</t>
  </si>
  <si>
    <t>施工环保费</t>
  </si>
  <si>
    <t>按招标文件技术规范 102.11 小节及合同条款规定落实环境保护</t>
  </si>
  <si>
    <t>102-3</t>
  </si>
  <si>
    <t>安全生产费</t>
  </si>
  <si>
    <t>按招标文件技术规范 102.13 小节及合同条款规定落实安全生产</t>
  </si>
  <si>
    <t>103</t>
  </si>
  <si>
    <t>临时工程与设施</t>
  </si>
  <si>
    <t>103-1</t>
  </si>
  <si>
    <t>临时道路修建、养护与拆除（包括原道路的养护）</t>
  </si>
  <si>
    <t>按招标文件技术规范 103.03 小节及合同条款规定完成临时道路的修建、养护与拆除等</t>
  </si>
  <si>
    <t>103-2</t>
  </si>
  <si>
    <t>临时占地</t>
  </si>
  <si>
    <t>1.按招标文件技术规范 103.04
小节及合同条款规定办理及使
用临时占地，并进行复垦；
2.临时占地范围包括承包人驻
地的办公室、食堂、宿舍、道路和机械设备停放场、材料堆放场地、弃土（渣）场、预制场、拌和场、仓库、进场临时道路、临时便道、便桥等</t>
  </si>
  <si>
    <t>103-3</t>
  </si>
  <si>
    <t>临时供电设施架设、维护与拆除</t>
  </si>
  <si>
    <t>按招标文件技术规范 103.02 小节及合同条款规定完成临时供电设施架设、维护与拆除</t>
  </si>
  <si>
    <t>103-4</t>
  </si>
  <si>
    <t>电信设施的提供、维修与拆除</t>
  </si>
  <si>
    <t>按招标文件技术规范 103.02 小节及合同条款规定完成电信设施的提供、维修与拆除</t>
  </si>
  <si>
    <t>103-5</t>
  </si>
  <si>
    <t>临时供水与排污设施</t>
  </si>
  <si>
    <t>按招标文件技术规范 103.02 小节及合同条款规定完成临时供水与排污设施的修建、维修与拆除</t>
  </si>
  <si>
    <t>104</t>
  </si>
  <si>
    <t>承包人驻地建设</t>
  </si>
  <si>
    <t>104-1</t>
  </si>
  <si>
    <t>1.承包人驻地建设包括：施工与管理所需的办公室、住房、工地试验室、车间、工作场地、预制场地、仓库与储料场、拌和场、医疗卫生与消防设施等；
2.驻地的建设、管理与维护；
3.工程交工时，按照合同或协议要求将驻地移走、清除、恢复原貌</t>
  </si>
  <si>
    <t>清单  第100章合计    人民币</t>
  </si>
  <si>
    <t>清单   第 200 章  路基</t>
  </si>
  <si>
    <t>202</t>
  </si>
  <si>
    <t>场地清理</t>
  </si>
  <si>
    <t>202-2</t>
  </si>
  <si>
    <t>挖除旧路面</t>
  </si>
  <si>
    <t>-b-1</t>
  </si>
  <si>
    <t>沥青混凝土路面（结构性修复49cm）</t>
  </si>
  <si>
    <t>m³</t>
  </si>
  <si>
    <t>1.铣刨；
2.装卸、移运处理、旧料回收；
3.场地清理、平整等完成该项工作全部内容，具体以图纸及招标文件为准。</t>
  </si>
  <si>
    <t>-b-2</t>
  </si>
  <si>
    <t>沥青混凝土路面（单层挖补铣刨桥梁段4cm）</t>
  </si>
  <si>
    <t>-b-3</t>
  </si>
  <si>
    <t>沥青混凝土路面（单层挖补铣刨路基段5cm）（包含桥梁段槽底挖补处理）</t>
  </si>
  <si>
    <t>-b-4</t>
  </si>
  <si>
    <t>沥青混凝土路面（单层挖补铣刨路基段槽底挖补处理8cm）</t>
  </si>
  <si>
    <t>沥青混凝土路面（搭接处铣刨8cm）</t>
  </si>
  <si>
    <t>-c-1</t>
  </si>
  <si>
    <t>石灰粉煤碎石（18cm）</t>
  </si>
  <si>
    <t>1.挖、装卸、移运处理、旧料回收； 
2.场地清理、平整等完成该项工作全部内容，具体以图纸及招标文件为准。</t>
  </si>
  <si>
    <t>-c-2</t>
  </si>
  <si>
    <t>石灰粉煤灰土（18cm）</t>
  </si>
  <si>
    <t>1.挖、装、运输、卸车、处理； 
2.场地清理、平整等完成该项工作全部内容，具体以图纸及招标文件为准。</t>
  </si>
  <si>
    <t>清单  第200章合计    人民币</t>
  </si>
  <si>
    <t>清单   第 300 章　路面</t>
  </si>
  <si>
    <t>结构性修复</t>
  </si>
  <si>
    <t>301</t>
  </si>
  <si>
    <t>基层旧料冷再生</t>
  </si>
  <si>
    <t>301-1</t>
  </si>
  <si>
    <t>无机结合料稳定冷再生混合料（3.5MPa）</t>
  </si>
  <si>
    <t>厚18cm</t>
  </si>
  <si>
    <t>㎡</t>
  </si>
  <si>
    <t>1.检查、清理下承层、洒水；
2.拌和、运输、摊铺；
3.整平、整型；
4.洒水、碾压、初期养护等完成该项工作全部内容，具体以图纸及招标文件为准。</t>
  </si>
  <si>
    <t>304</t>
  </si>
  <si>
    <t>水泥稳定土底基层、基层</t>
  </si>
  <si>
    <t>304-1</t>
  </si>
  <si>
    <t>水泥稳定碎石基层（5.0MPa）</t>
  </si>
  <si>
    <t>308</t>
  </si>
  <si>
    <t>透层和黏层</t>
  </si>
  <si>
    <t>308-1</t>
  </si>
  <si>
    <t>透层 慢裂喷洒型阳离子乳化沥青（PC-2）</t>
  </si>
  <si>
    <t>1.检查和清扫下承层；
2.材料制备、运输；
3.试洒；
4.沥青洒布车均匀喷洒并检测洒布用量；
5.初期养护等完成该项工作全部内容，具体以图纸及招标文件为准。</t>
  </si>
  <si>
    <t>308-2</t>
  </si>
  <si>
    <t>黏层 快裂或中裂喷洒型阳离子改性乳化沥青（PCR）</t>
  </si>
  <si>
    <t>309</t>
  </si>
  <si>
    <t>热拌沥青混合料面层</t>
  </si>
  <si>
    <t>309-3</t>
  </si>
  <si>
    <t>粗粒式沥青混凝土（AC-25C)</t>
  </si>
  <si>
    <t>厚8cm</t>
  </si>
  <si>
    <t>1.检查和清理下承层；
2.混合料拌合；
3.混合料运输、摊铺、碾压、成型；
4.接缝；
5.初期养护等完成该项工作全部内容，具体以图纸及招标文件为准。</t>
  </si>
  <si>
    <t>310</t>
  </si>
  <si>
    <t>沥青表面处置与封层</t>
  </si>
  <si>
    <t>310-2</t>
  </si>
  <si>
    <t>改性沥青碎石下封层 厚1cm</t>
  </si>
  <si>
    <t>1.检查和清扫下承层；
2.专用设备洒布或施工封层；
3.整型、碾压、找补；
4.初期养护等完成该项工作全部内容，具体以图纸及招标文件为准。</t>
  </si>
  <si>
    <t>311</t>
  </si>
  <si>
    <t>改性沥青及改性沥青混合料</t>
  </si>
  <si>
    <t>311-1</t>
  </si>
  <si>
    <t>细粒式改性沥青混凝土（AC-13C，SBS改性，玄武岩）</t>
  </si>
  <si>
    <t>厚5cm</t>
  </si>
  <si>
    <t>312</t>
  </si>
  <si>
    <t>水泥混凝土面板</t>
  </si>
  <si>
    <t>312-1</t>
  </si>
  <si>
    <t>C30混凝土刚柔搭接</t>
  </si>
  <si>
    <t>1.模板制作、安装、拆除、修理、涂脱模剂；
2.拉杆、传力杆及补强钢筋制作、安装；
3.铺筑混凝土拌和、浇筑、捣固、真空吸水、抹平、压(刻)纹；
4.切缝,灌注填缝料；
5.初期养护等完成该项工作全部内容，具体以图纸及招标文件为准。</t>
  </si>
  <si>
    <t>313</t>
  </si>
  <si>
    <t>路肩培土、中央分隔带回填土、土路肩加固及路缘石</t>
  </si>
  <si>
    <t>313-5</t>
  </si>
  <si>
    <t>混凝土预制块路缘石</t>
  </si>
  <si>
    <t>C30预制混凝土侧石（12*32*100cm）</t>
  </si>
  <si>
    <t>m</t>
  </si>
  <si>
    <t>1.侧石预制、装运；
2.路基整修、基槽开挖与回填，废方弃运；
3.基槽夯实；
4.侧石铺砌、勾缝；
5.侧石后戗土浇筑；
6.侧石后背回填夯实等完成该项工作全部内容，具体以图纸及招标文件为准。</t>
  </si>
  <si>
    <t>C30预制混凝土路缘石(15*15*80cm)</t>
  </si>
  <si>
    <t>1.路缘石预制、装运；
2.路基整修、基槽开挖与回填，废方弃运；
3.基槽夯实；
4.路缘石铺砌、勾缝；
5.路缘石后背回填夯实等完成该项工作全部内容，具体以图纸及招标文件为准。</t>
  </si>
  <si>
    <t>混凝土侧石拆除</t>
  </si>
  <si>
    <t>1.拆除；
2.装卸、移运处理；
3.场地清理、平整等完成该项工作全部内容，具体以图纸及招标文件为准。</t>
  </si>
  <si>
    <t>混凝土路缘石拆除</t>
  </si>
  <si>
    <t>315</t>
  </si>
  <si>
    <t>路面附属工程</t>
  </si>
  <si>
    <t>315-1</t>
  </si>
  <si>
    <t>玻纤土工格栅</t>
  </si>
  <si>
    <t>1.清理下承层；
2.铺设及固定；
3.接缝处理（搭接、
缝接、粘接）；
4.边缘处理等完成该项工作全部内容，具体以图纸及招标文件为准。</t>
  </si>
  <si>
    <t>315-2</t>
  </si>
  <si>
    <t>抗裂贴</t>
  </si>
  <si>
    <t>1.检查和清扫下承层；
2.抗裂贴施工；
3.初期养护等完成该项工作全部内容，具体以图纸及招标文件为准。</t>
  </si>
  <si>
    <t>315-3</t>
  </si>
  <si>
    <t>设施带花砖挖除</t>
  </si>
  <si>
    <t>315-4</t>
  </si>
  <si>
    <t>15cm厚12%石灰土</t>
  </si>
  <si>
    <t>1.检查、清除路基上的浮土、
杂物，并洒水湿润；
2.拌和、运输、摊铺；
3.整平、整型；
4.洒水、碾压、整修、初期养护等完成该项工作全部内容，具体以图纸及招标文件为准。</t>
  </si>
  <si>
    <t>315-5</t>
  </si>
  <si>
    <t>6cm厚花砖铺设（3cm厚水泥砂浆垫层）</t>
  </si>
  <si>
    <t>1.场地平整、处理；
2.花砖装运；
3.路基整修；
4.花砖铺砌等完成该项工作全部内容，具体以图纸及招标文件为准。</t>
  </si>
  <si>
    <t>315-6</t>
  </si>
  <si>
    <t>收水井提升</t>
  </si>
  <si>
    <t>处</t>
  </si>
  <si>
    <t>1.基层拆除、清理；
2.井箅拆除、收水口加高砌筑、浇筑；
3.井周回填处理；
4.基层恢复；
5.井箅安装；
6.井周加固等完成该项工作全部内容，具体以图纸及招标文件为准。</t>
  </si>
  <si>
    <t>单层挖补（桥梁段）</t>
  </si>
  <si>
    <t>1.检查和清扫下承层；
2.材料制备、运输；
3.试洒；
4.沥青洒布车均匀喷洒并检
测洒布用量；
5.初期养护等完成该项工作全部内容，具体以图纸及招标文件为准。</t>
  </si>
  <si>
    <t>厚4cm</t>
  </si>
  <si>
    <t>单层挖补（路基段）</t>
  </si>
  <si>
    <t>细粒式改性沥青混凝土（AC-13C，SBS改性）</t>
  </si>
  <si>
    <t>结构性修复（局部挖补）</t>
  </si>
  <si>
    <t>单层挖补（路基段）（局部挖补）</t>
  </si>
  <si>
    <t>单层挖补（桥梁段）（局部挖补）</t>
  </si>
  <si>
    <t>中粒式改性沥青混凝土（AC-20C，SBS改性）</t>
  </si>
  <si>
    <t>清单  第300章合计    人民币</t>
  </si>
  <si>
    <t>清单   第400 章　桥梁、涵洞</t>
  </si>
  <si>
    <t>410</t>
  </si>
  <si>
    <t>结构混凝土工程</t>
  </si>
  <si>
    <t>410-3</t>
  </si>
  <si>
    <t>现浇混凝土结构修复</t>
  </si>
  <si>
    <t>上部结构裂缝（宽度≤0.15mm）</t>
  </si>
  <si>
    <t>1.灌浆封闭等完成该项工作全部内容，具体以图纸及招标文件为准。</t>
  </si>
  <si>
    <t>上部结构裂缝（宽度＞0.15mm）</t>
  </si>
  <si>
    <t>1.恒压灌注封闭等完成该项工作全部内容，具体以图纸及招标文件为准。</t>
  </si>
  <si>
    <t>上部结构混凝土破损</t>
  </si>
  <si>
    <t>1.局部凿除混凝土；
2.钢筋除锈，涂刷阻锈剂；
3.修补砂浆修补等完成该项工作全部内容，具体以图纸及招标文件为准。</t>
  </si>
  <si>
    <t>417</t>
  </si>
  <si>
    <t>桥梁接缝和伸缩装置</t>
  </si>
  <si>
    <t>417-1</t>
  </si>
  <si>
    <t>橡胶伸缩装置维修</t>
  </si>
  <si>
    <t>伸缩缝混凝土破损</t>
  </si>
  <si>
    <t>1.破损严重的进行更换；
2.混凝土破除，钢筋除锈，涂刷阻锈剂；
3.混凝土修复浇筑；
4.环氧沥青灌缝修补等完成该项工作全部内容，具体以图纸及招标文件为准。</t>
  </si>
  <si>
    <t>更换止水带</t>
  </si>
  <si>
    <t>1.更换伸缩缝止水带；
2.清理伸缩缝杂物；
3.增设U型浸胶帆布等完成该项工作全部内容，具体以图纸及招标文件为准。</t>
  </si>
  <si>
    <t>清单  第400章合计    人民币</t>
  </si>
  <si>
    <t>`</t>
  </si>
  <si>
    <t>清单   第 600 章　安全设施及预埋管线</t>
  </si>
  <si>
    <t>602</t>
  </si>
  <si>
    <t>护栏</t>
  </si>
  <si>
    <t>602-1</t>
  </si>
  <si>
    <t>混凝土护栏（护墙、立柱）</t>
  </si>
  <si>
    <t>现浇混凝土护栏</t>
  </si>
  <si>
    <t>-1</t>
  </si>
  <si>
    <t>A级钢筋混凝土护栏</t>
  </si>
  <si>
    <t>1.对护栏地下进行物探；
2.基槽开挖，镀锌钢管打入；
3.模板制作、安装、拆除；
4、钢筋的保护、储存及除锈、钢筋整直、接头、截断、弯曲、安设、支承及固定等
5.混凝土制作、运输、浇筑、养护、（成孔、埋入或预埋套筒或预埋地脚螺栓等）；
6.沉降缝、泄水孔预留，灌缝处理；
7.基坑回填，夯实；
8.清理，弃方处理等完成该项工作全部内容，具体以图纸及招标文件为准。</t>
  </si>
  <si>
    <t>-2</t>
  </si>
  <si>
    <t>SB级钢筋混凝土护栏</t>
  </si>
  <si>
    <t>1.对护栏地下进行物探；
2.基槽开挖，镀锌方钢打入；
3.模板制作、安装、拆除；
4、钢筋的保护、储存及除锈、钢筋整直、接头、截断、弯曲、安设、支承及固定等
5.混凝土制作、运输、浇筑、养护、（成孔、埋入或预埋套筒或预埋地脚螺栓等）；
6.沉降缝、泄水孔预留，灌缝处理；
7.基坑回填，夯实；
8.清理，弃方处理等完成该项工作全部内容，具体以图纸及招标文件为准。</t>
  </si>
  <si>
    <t>-3</t>
  </si>
  <si>
    <t>A级波形护栏与混凝土护栏连接过渡段</t>
  </si>
  <si>
    <t>SB级波形护栏与混凝土护栏连接过渡段</t>
  </si>
  <si>
    <t>602-3</t>
  </si>
  <si>
    <t>波形梁钢护栏</t>
  </si>
  <si>
    <t>路侧波形梁钢护栏</t>
  </si>
  <si>
    <t>Gr-A-4E</t>
  </si>
  <si>
    <t>1.对护栏地下进行物探；
2.基础施工（成孔、埋入或预埋套筒或预埋地脚螺栓等）；
3.波形梁及其匹配件安装；
4.场地清理，弃方处理；
5.补涂防腐涂装等完成该项工作全部内容，具体以图纸及招标文件为准。</t>
  </si>
  <si>
    <t>Gr-SB-2E</t>
  </si>
  <si>
    <t>波形梁钢护栏端头</t>
  </si>
  <si>
    <t>SB级护栏起始段端头</t>
  </si>
  <si>
    <t>SB级护栏终止段端头</t>
  </si>
  <si>
    <t>中央分隔带护栏（Am级）端部</t>
  </si>
  <si>
    <t>-d</t>
  </si>
  <si>
    <t>破除波形梁护栏</t>
  </si>
  <si>
    <t>1.原有护栏拆除；
2.完成该项工作全部内容，具体以图纸及招标文件为准。</t>
  </si>
  <si>
    <t>-e</t>
  </si>
  <si>
    <t>破除波形梁护栏残值回收</t>
  </si>
  <si>
    <t>1.原有护栏残值回收；
2.完成该项工作全部内容，具体以图纸及招标文件为准。</t>
  </si>
  <si>
    <t>602-5</t>
  </si>
  <si>
    <t>中央分隔带活动护栏</t>
  </si>
  <si>
    <t>TB级可导向防撞垫</t>
  </si>
  <si>
    <t>套</t>
  </si>
  <si>
    <t>1.对护栏地下进行物探；
2.基础施工（成孔、埋入或预埋套筒或预埋地脚螺栓等）；
3.防撞垫及其匹配件安装；
4.场地清理，弃方处理；
5.补涂防腐涂装等完成该项工作全部内容，具体以图纸及招标文件为准。</t>
  </si>
  <si>
    <t>604</t>
  </si>
  <si>
    <t>道路交通标志</t>
  </si>
  <si>
    <t>604-1</t>
  </si>
  <si>
    <t>单柱式交通标志</t>
  </si>
  <si>
    <t>φ89 φ1000圆型标志</t>
  </si>
  <si>
    <t>1.基槽开挖；
2.基础施工（钢筋与预埋件安装、混凝土浇筑、模板支拆等）；
3.立柱、标志板及各种匹配件制作与安装；
4.清理，弃方处理等完成该项工作全部内容，具体以图纸及招标文件为准。</t>
  </si>
  <si>
    <t>φ76 D800八角形标志</t>
  </si>
  <si>
    <t>φ89 600*800矩形标志</t>
  </si>
  <si>
    <t>-4</t>
  </si>
  <si>
    <t>φ114 1000*2000矩形标志</t>
  </si>
  <si>
    <t>-5</t>
  </si>
  <si>
    <t>1000*1000桥梁养护公示牌</t>
  </si>
  <si>
    <t>个</t>
  </si>
  <si>
    <t>1.桥梁养护公示牌制作与安装等完成该项工作全部内容，具体以图纸及招标文件为准。</t>
  </si>
  <si>
    <t>604-7</t>
  </si>
  <si>
    <t>百米牌</t>
  </si>
  <si>
    <t>1.百米牌制作与安装等完成该项工作全部内容，具体以图纸及招标文件为准。</t>
  </si>
  <si>
    <t>604-8</t>
  </si>
  <si>
    <t>里程碑</t>
  </si>
  <si>
    <t>里程碑(一)</t>
  </si>
  <si>
    <t>1.基础施工或设置连接件；
2.里程碑制作与安装等完成该项工作全部内容，具体以图纸及招标文件为准。</t>
  </si>
  <si>
    <t>里程碑(二)</t>
  </si>
  <si>
    <t>604-9</t>
  </si>
  <si>
    <t>公路界碑</t>
  </si>
  <si>
    <t>1.界碑制作；
2.基槽开挖、基槽混凝土浇筑、界碑埋设；
3.基坑回填、夯实；
4.清理，弃方处理等完成该项工作全部内容，具体以图纸及招标文件为准。</t>
  </si>
  <si>
    <t>604-10</t>
  </si>
  <si>
    <t>百米桩</t>
  </si>
  <si>
    <t>百米桩制作、安装等完成该项工作全部内容，具体以图纸及招标文件为准。</t>
  </si>
  <si>
    <t>604-12</t>
  </si>
  <si>
    <t>道口标柱</t>
  </si>
  <si>
    <t>1.路口标注制作；
2.基槽开挖、基槽混凝土浇筑、标注埋设；
3.基坑回填、夯实；
4.清理，弃方处理等完成该项工作全部内容，具体以图纸及招标文件为准。</t>
  </si>
  <si>
    <t>605</t>
  </si>
  <si>
    <t>道路交通标线</t>
  </si>
  <si>
    <t>605-1</t>
  </si>
  <si>
    <t>热熔型涂料路面标线</t>
  </si>
  <si>
    <t>白色标线</t>
  </si>
  <si>
    <t>1.路面清扫；
2.刮涂底油，涂料加热溶解，喷（刮）标线，撒布玻璃珠（反光标线），初期养护等完成该项工作全部内容，具体以图纸及招标文件为准。</t>
  </si>
  <si>
    <t>605-2</t>
  </si>
  <si>
    <t>振动路面标线</t>
  </si>
  <si>
    <t>振动标线</t>
  </si>
  <si>
    <t>1.路面清扫；
2.刮涂底油，涂料加热溶解，喷（刮）振动标线，初期养护等完成该项工作全部内容，具体以图纸及招标文件为准。</t>
  </si>
  <si>
    <t>605-5</t>
  </si>
  <si>
    <t>轮廓标</t>
  </si>
  <si>
    <t>附着式轮廓标</t>
  </si>
  <si>
    <t>De（Rbw）-At1</t>
  </si>
  <si>
    <t>1. 连接件设置；
2.轮廓标安装等完成该项工作全部内容，具体以图纸及招标文件为准。</t>
  </si>
  <si>
    <t>De（Rbw）-At2</t>
  </si>
  <si>
    <t>De（Rby）-At1</t>
  </si>
  <si>
    <t>De（Rby）-At2</t>
  </si>
  <si>
    <t>605-6</t>
  </si>
  <si>
    <t>立面标记</t>
  </si>
  <si>
    <t>1.表面清理，粘贴立面标记等完成该项工作全部内容，具体以图纸及招标文件为准。</t>
  </si>
  <si>
    <t>607</t>
  </si>
  <si>
    <t>超速抓拍监控门架改造</t>
  </si>
  <si>
    <t>607-1</t>
  </si>
  <si>
    <t>监控杆</t>
  </si>
  <si>
    <t>电子警察监控杆(H=7.5m，挑臂长14m)</t>
  </si>
  <si>
    <t>1.土方开挖、回填、压实、余方弃运； 
2.基地平整夯实，碎石垫层铺设； 
3.混凝土基础及钢筋制作、安装； 
4.水泥砂浆浇筑；
5.立柱及横梁；
6.除锈、喷砂、防腐、刷漆、热镀锌处理； 
7.含雨帽、螺栓、钢构件、接地装置等制作安装；
8.安装、调试；
9.参照图纸及招标文件的技术要求，满足施工及验收相关规范要求，施工单位自行勘察现场，结合现场实际进行报价，为完成该项工作内容所需的辅助工作请投标人在综合单价中考虑，达到竣工交验标准。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</si>
  <si>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门架整体拆除(含基础)</t>
  </si>
  <si>
    <t>项</t>
  </si>
  <si>
    <t>1.门架整体拆除(含基础)； 
2.现状摄像机、补光灯及抱杆箱保护性拆除并利旧安装；
3.拆除后送至指定位置；
4.参照图纸及招标文件的技术要求，满足施工及验收相关规范要求，施工单位自行勘察现场，结合现场实际进行报价，为完成该项工作内容所需的辅助工作请投标人在综合单价中考虑，达到竣工交验标准。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</si>
  <si>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607-2</t>
  </si>
  <si>
    <t>电缆</t>
  </si>
  <si>
    <t>网线(STP5e-4x2x0.5，RJ网口)</t>
  </si>
  <si>
    <t>1.敷设、标记、卡接；
2.参照图纸及招标文件的技术要求，满足施工及验收相关规范要求，施工单位自行勘察现场，结合现场实际进行报价，为完成该项工作内容所需的辅助工作请投标人在综合单价中考虑，达到竣工交验标准。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</si>
  <si>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双绞线(RVSP-300/300，2x2x1.5)</t>
  </si>
  <si>
    <t>1.电缆敷设；
2.电缆头制作、安装；
3.防火堵洞；
4.电缆防护；
5.电缆防火隔板；
6.电缆防火涂料；
7.揭（盖）盖板；
8.阻燃槽盒；
9.电缆试验等完成该项工作的全部内容//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</si>
  <si>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供电电缆(YJV-1,3x4)</t>
  </si>
  <si>
    <t>供电电缆(YJV-1,3x2.5)</t>
  </si>
  <si>
    <t>607-3</t>
  </si>
  <si>
    <t>防雷接地</t>
  </si>
  <si>
    <t>避雷器(二合一避雷器)</t>
  </si>
  <si>
    <t>对</t>
  </si>
  <si>
    <t>1.购置、安装、调试；
2.详细技术要求见设计说明//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</si>
  <si>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接地线(YJV-1,1x16，L=3m)</t>
  </si>
  <si>
    <t>根</t>
  </si>
  <si>
    <t>1.接地线制作、安装；
2.热镀锌处理；
3.参照图纸及招标文件的技术要求，满足施工及验收相关规范要求，施工单位自行勘察现场，结合现场实际进行报价，为完成该项工作内容所需的辅助工作请投标人在综合单价中考虑，达到竣工交验标准。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</si>
  <si>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接地线(40x4mm扁铁)</t>
  </si>
  <si>
    <t>1.接地线制作、安装；
2.热镀锌及沥青防腐处理；
3.参照图纸及招标文件的技术要求，满足施工及验收相关规范要求，施工单位自行勘察现场，结合现场实际进行报价，为完成该项工作内容所需的辅助工作请投标人在综合单价中考虑，达到竣工交验标准。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</si>
  <si>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接地极(DN50，δ=3.5mm，L=2.5m)</t>
  </si>
  <si>
    <t>1.接地极制作、安装；
2.热镀锌处理；
3.参照图纸及招标文件的技术要求，满足施工及验收相关规范要求，施工单位自行勘察现场，结合现场实际进行报价，为完成该项工作内容所需的辅助工作请投标人在综合单价中考虑，达到竣工交验标准。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</si>
  <si>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607-4</t>
  </si>
  <si>
    <t>其他</t>
  </si>
  <si>
    <t>拉管(2xPE100DN75)</t>
  </si>
  <si>
    <t>1.拉管物探；
2.绿地占用、破除及恢复；
3.拉管施工；
4.参照图纸及招标文件的技术要求，满足施工及验收相关规范要求，施工单位自行勘察现场，结合现场实际进行报价，为完成该项工作内容所需的辅助工作请投标人在综合单价中考虑，达到竣工交验标准。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</si>
  <si>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电缆井(预制成品井，500*500*800mm)</t>
  </si>
  <si>
    <t>座</t>
  </si>
  <si>
    <t>1.土方开挖、回填、压实、余方弃运； 
2.基地平整夯实，混凝土基础； 
3.预制成品井安装； 
4.水泥砂浆抹面、防腐； 
5.盖板安装及加固； 
6.参照图纸及招标文件的技术要求，满足施工及验收相关规范要求，施工单位自行勘察现场，结合现场实际进行报价，为完成该项工作内容所需的辅助工作请投标人在综合单价中考虑，达到竣工交验标准。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</si>
  <si>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监控设施、抱杆箱、落地箱接线恢复(含调试)</t>
  </si>
  <si>
    <t>1.监控设施、抱杆箱、落地箱接线恢复(含调试)；
2.详细技术要求见设计说明//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</si>
  <si>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绿化占用</t>
  </si>
  <si>
    <t>1.绿化占用；
2.详细技术要求见设计说明//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</si>
  <si>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破绿恢复</t>
  </si>
  <si>
    <t>1.绿地破除及恢复；
2.详细技术要求见设计说明//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</si>
  <si>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信号灯改造</t>
  </si>
  <si>
    <t>信号灯</t>
  </si>
  <si>
    <t>机动车道信号灯（悬臂式，H=7.5m，挑臂3.5m，1+1灯组）</t>
  </si>
  <si>
    <t>1.土方开挖、回填、压实、余方弃运；
2.基地平整夯实，垫层铺设； 
3.混凝土基础及钢筋制作、安装； 
4..预埋铁件； 
5.信号灯、灯杆、倒计时器及附件的制作、安装； 
6.钢构件制作、安装； 
7.防腐、防锈、喷塑、热镀锌、油漆处理；
8.参照图纸及招标文件的技术要求，满足施工及验收相关规范要求，施工单位自行勘察现场，结合现场实际进行报价，为完成该项工作内容所需的辅助工作请投标人在综合单价中考虑，达到竣工交验标准。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</si>
  <si>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机动车道信号灯（悬臂式，H=7.5m，挑臂10m，2+1灯组）</t>
  </si>
  <si>
    <t>流量数据传输线缆(六类网线，RJ45)</t>
  </si>
  <si>
    <t>控制电缆(RVV-300/500,12x1.5)</t>
  </si>
  <si>
    <t>控制电缆(RVV-300/500,18x1.5)</t>
  </si>
  <si>
    <t>信号机箱更新(IP54，含基础)</t>
  </si>
  <si>
    <t>1.土方开挖、回填、压实、余方弃运； 
2.基地平整夯实，垫层铺设；
3.混凝土基础及钢筋制作、安装； 
4.机柜式机箱制作、安装；
5.内设信号灯主机、8电口2光口千兆以太网交换机及4G通信模块,内置防雷模块；
6.参照图纸及招标文件的技术要求，满足施工及验收相关规范要求，施工单位自行勘察现场，结合现场实际进行报价，为完成该项工作内容所需的辅助工作请投标人在综合单价中考虑，达到竣工交验标准。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</si>
  <si>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视频流量检测摄像机(安装于电警监控杆)</t>
  </si>
  <si>
    <t>1.购置、安装、调试；
2.含摄像机支架；
3.详细技术要求见设计说明//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</si>
  <si>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I/O板卡</t>
  </si>
  <si>
    <t>网络通讯租赁费(100M带宽，物理或虚拟专网)</t>
  </si>
  <si>
    <t>1.网络通讯租赁费(100M带宽，物理或虚拟专网)；
2.按2年计；
3.详细技术要求见设计说明//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</si>
  <si>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信号灯系统接线恢复(含调试)</t>
  </si>
  <si>
    <t>1.信号灯系统接线恢复(含调试)；
2.详细技术要求见设计说明//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</si>
  <si>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-f</t>
  </si>
  <si>
    <t>电子警察系统接线恢复(含调试)</t>
  </si>
  <si>
    <t>1.电子警察系统接线恢复(含调试)；
2.详细技术要求见设计说明//参照图纸及招标文件的技术要求，满足施工及验收相关规范要求，施工单位自行勘察现场，结合现场实际进行报价，为完成该项工作内容所需的辅助工作请投标人在综合单价中考虑，达到竣工交验标准。</t>
  </si>
  <si>
    <t>清单  第600章合计    人民币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</si>
</sst>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  <numFmt numFmtId="179" formatCode="0;[Red]0"/>
  </numFmts>
  <fonts count="55">
    <font>
      <sz val="12"/>
      <name val="宋体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name val="Times New Roman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name val="Times New Roman"/>
      <charset val="134"/>
    </font>
    <font>
      <sz val="12"/>
      <color rgb="FFFF0000"/>
      <name val="Times New Roman"/>
      <charset val="134"/>
    </font>
    <font>
      <b/>
      <sz val="16"/>
      <color rgb="FFFF0000"/>
      <name val="宋体"/>
      <charset val="134"/>
    </font>
    <font>
      <sz val="11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19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0" borderId="20" applyNumberFormat="0" applyFont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14" borderId="23" applyNumberFormat="0" applyAlignment="0" applyProtection="0">
      <alignment vertical="center"/>
    </xf>
    <xf numFmtId="0" fontId="33" fillId="14" borderId="18" applyNumberFormat="0" applyAlignment="0" applyProtection="0">
      <alignment vertical="center"/>
    </xf>
    <xf numFmtId="0" fontId="34" fillId="15" borderId="24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9" fillId="7" borderId="27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47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50" borderId="31" applyNumberFormat="0" applyFont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42" borderId="0" applyNumberFormat="0" applyBorder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50" fillId="51" borderId="3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1" fillId="52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54" fillId="44" borderId="19" applyNumberFormat="0" applyAlignment="0" applyProtection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99" applyFont="1" applyFill="1" applyBorder="1" applyAlignment="1" applyProtection="1">
      <alignment horizontal="center" vertical="center"/>
    </xf>
    <xf numFmtId="0" fontId="7" fillId="0" borderId="0" xfId="98" applyFont="1" applyFill="1" applyAlignment="1" applyProtection="1">
      <alignment horizontal="left" vertical="center"/>
    </xf>
    <xf numFmtId="0" fontId="7" fillId="0" borderId="0" xfId="98" applyFont="1" applyFill="1" applyAlignment="1" applyProtection="1">
      <alignment horizontal="center" vertical="center"/>
    </xf>
    <xf numFmtId="0" fontId="8" fillId="0" borderId="1" xfId="99" applyFont="1" applyFill="1" applyBorder="1" applyAlignment="1" applyProtection="1">
      <alignment horizontal="center" vertical="center"/>
    </xf>
    <xf numFmtId="0" fontId="8" fillId="0" borderId="2" xfId="99" applyFont="1" applyFill="1" applyBorder="1" applyAlignment="1" applyProtection="1">
      <alignment horizontal="center" vertical="center"/>
    </xf>
    <xf numFmtId="0" fontId="8" fillId="0" borderId="3" xfId="99" applyFont="1" applyFill="1" applyBorder="1" applyAlignment="1" applyProtection="1">
      <alignment horizontal="center" vertical="center"/>
    </xf>
    <xf numFmtId="0" fontId="8" fillId="0" borderId="4" xfId="99" applyFont="1" applyFill="1" applyBorder="1" applyAlignment="1" applyProtection="1">
      <alignment horizontal="center" vertical="center" wrapText="1"/>
    </xf>
    <xf numFmtId="0" fontId="8" fillId="0" borderId="5" xfId="99" applyFont="1" applyFill="1" applyBorder="1" applyAlignment="1" applyProtection="1">
      <alignment horizontal="center" vertical="center" wrapText="1"/>
    </xf>
    <xf numFmtId="0" fontId="8" fillId="0" borderId="5" xfId="99" applyFont="1" applyFill="1" applyBorder="1" applyAlignment="1" applyProtection="1">
      <alignment horizontal="center" vertical="center"/>
    </xf>
    <xf numFmtId="176" fontId="8" fillId="0" borderId="5" xfId="100" applyNumberFormat="1" applyFont="1" applyFill="1" applyBorder="1" applyAlignment="1" applyProtection="1">
      <alignment horizontal="center" vertical="center" wrapText="1"/>
    </xf>
    <xf numFmtId="0" fontId="8" fillId="0" borderId="5" xfId="100" applyFont="1" applyFill="1" applyBorder="1" applyAlignment="1" applyProtection="1">
      <alignment horizontal="center" vertical="center" wrapText="1"/>
    </xf>
    <xf numFmtId="0" fontId="8" fillId="0" borderId="6" xfId="100" applyFont="1" applyFill="1" applyBorder="1" applyAlignment="1" applyProtection="1">
      <alignment horizontal="center" vertical="center"/>
    </xf>
    <xf numFmtId="0" fontId="3" fillId="0" borderId="4" xfId="99" applyFont="1" applyFill="1" applyBorder="1" applyAlignment="1" applyProtection="1">
      <alignment horizontal="center" vertical="center" wrapText="1"/>
    </xf>
    <xf numFmtId="0" fontId="3" fillId="0" borderId="5" xfId="99" applyFont="1" applyFill="1" applyBorder="1" applyAlignment="1" applyProtection="1">
      <alignment horizontal="left" vertical="center" wrapText="1"/>
    </xf>
    <xf numFmtId="0" fontId="3" fillId="0" borderId="5" xfId="99" applyFont="1" applyFill="1" applyBorder="1" applyAlignment="1" applyProtection="1">
      <alignment horizontal="center" vertical="center" wrapText="1"/>
    </xf>
    <xf numFmtId="0" fontId="3" fillId="0" borderId="5" xfId="99" applyFont="1" applyFill="1" applyBorder="1" applyAlignment="1" applyProtection="1">
      <alignment horizontal="center" vertical="center"/>
    </xf>
    <xf numFmtId="0" fontId="3" fillId="0" borderId="6" xfId="0" applyFont="1" applyFill="1" applyBorder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2" fontId="3" fillId="0" borderId="5" xfId="0" applyNumberFormat="1" applyFont="1" applyFill="1" applyBorder="1" applyAlignment="1" applyProtection="1">
      <alignment horizontal="center" vertical="center"/>
    </xf>
    <xf numFmtId="177" fontId="3" fillId="0" borderId="5" xfId="83" applyNumberFormat="1" applyFont="1" applyFill="1" applyBorder="1" applyAlignment="1" applyProtection="1">
      <alignment horizontal="center" vertical="center"/>
    </xf>
    <xf numFmtId="176" fontId="3" fillId="0" borderId="5" xfId="16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177" fontId="3" fillId="0" borderId="5" xfId="0" applyNumberFormat="1" applyFont="1" applyFill="1" applyBorder="1" applyAlignment="1" applyProtection="1">
      <alignment horizontal="center" vertical="center" wrapText="1"/>
    </xf>
    <xf numFmtId="177" fontId="3" fillId="2" borderId="5" xfId="83" applyNumberFormat="1" applyFont="1" applyFill="1" applyBorder="1" applyAlignment="1" applyProtection="1">
      <alignment horizontal="center" vertical="center" wrapText="1"/>
      <protection locked="0"/>
    </xf>
    <xf numFmtId="176" fontId="3" fillId="0" borderId="5" xfId="100" applyNumberFormat="1" applyFont="1" applyFill="1" applyBorder="1" applyAlignment="1" applyProtection="1">
      <alignment horizontal="center" vertical="center" wrapText="1"/>
    </xf>
    <xf numFmtId="0" fontId="3" fillId="0" borderId="6" xfId="81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177" fontId="3" fillId="0" borderId="5" xfId="83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81" applyFont="1" applyFill="1" applyBorder="1" applyAlignment="1" applyProtection="1">
      <alignment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justify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 wrapText="1"/>
    </xf>
    <xf numFmtId="177" fontId="4" fillId="0" borderId="5" xfId="83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99" applyFont="1" applyFill="1" applyBorder="1" applyAlignment="1" applyProtection="1">
      <alignment horizontal="center" vertical="center" wrapText="1"/>
    </xf>
    <xf numFmtId="2" fontId="4" fillId="0" borderId="5" xfId="0" applyNumberFormat="1" applyFont="1" applyFill="1" applyBorder="1" applyAlignment="1" applyProtection="1">
      <alignment horizontal="center" vertical="center"/>
    </xf>
    <xf numFmtId="177" fontId="4" fillId="0" borderId="5" xfId="83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vertical="center" wrapText="1"/>
    </xf>
    <xf numFmtId="178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178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5" xfId="83" applyNumberFormat="1" applyFont="1" applyFill="1" applyBorder="1" applyAlignment="1" applyProtection="1">
      <alignment horizontal="center" vertical="center" wrapText="1"/>
    </xf>
    <xf numFmtId="2" fontId="4" fillId="0" borderId="5" xfId="0" applyNumberFormat="1" applyFont="1" applyFill="1" applyBorder="1" applyAlignment="1" applyProtection="1">
      <alignment horizontal="center" vertical="center" wrapText="1"/>
    </xf>
    <xf numFmtId="0" fontId="3" fillId="0" borderId="7" xfId="99" applyFont="1" applyFill="1" applyBorder="1" applyAlignment="1" applyProtection="1">
      <alignment horizontal="center" vertical="center" wrapText="1"/>
    </xf>
    <xf numFmtId="0" fontId="3" fillId="0" borderId="8" xfId="99" applyFont="1" applyFill="1" applyBorder="1" applyAlignment="1" applyProtection="1">
      <alignment horizontal="center" vertical="center" wrapText="1"/>
    </xf>
    <xf numFmtId="0" fontId="3" fillId="0" borderId="8" xfId="81" applyFont="1" applyFill="1" applyBorder="1" applyAlignment="1" applyProtection="1">
      <alignment horizontal="center" vertical="center"/>
    </xf>
    <xf numFmtId="0" fontId="3" fillId="0" borderId="8" xfId="99" applyFont="1" applyFill="1" applyBorder="1" applyAlignment="1" applyProtection="1">
      <alignment horizontal="left" vertical="center" wrapText="1"/>
    </xf>
    <xf numFmtId="177" fontId="3" fillId="0" borderId="8" xfId="83" applyNumberFormat="1" applyFont="1" applyFill="1" applyBorder="1" applyAlignment="1" applyProtection="1">
      <alignment horizontal="center" vertical="center"/>
      <protection locked="0"/>
    </xf>
    <xf numFmtId="176" fontId="3" fillId="0" borderId="8" xfId="99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6" fillId="2" borderId="0" xfId="99" applyFont="1" applyFill="1" applyBorder="1" applyAlignment="1" applyProtection="1">
      <alignment horizontal="center" vertical="center"/>
    </xf>
    <xf numFmtId="0" fontId="7" fillId="0" borderId="0" xfId="98" applyFont="1" applyBorder="1" applyAlignment="1" applyProtection="1">
      <alignment horizontal="left" vertical="center"/>
    </xf>
    <xf numFmtId="0" fontId="7" fillId="2" borderId="0" xfId="98" applyFont="1" applyFill="1" applyBorder="1" applyAlignment="1" applyProtection="1">
      <alignment horizontal="left" vertical="center"/>
    </xf>
    <xf numFmtId="0" fontId="7" fillId="0" borderId="0" xfId="98" applyFont="1" applyBorder="1" applyAlignment="1" applyProtection="1">
      <alignment horizontal="center" vertical="center"/>
    </xf>
    <xf numFmtId="0" fontId="8" fillId="2" borderId="2" xfId="99" applyFont="1" applyFill="1" applyBorder="1" applyAlignment="1" applyProtection="1">
      <alignment horizontal="center" vertical="center"/>
    </xf>
    <xf numFmtId="177" fontId="3" fillId="0" borderId="5" xfId="0" applyNumberFormat="1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177" fontId="3" fillId="0" borderId="11" xfId="0" applyNumberFormat="1" applyFont="1" applyFill="1" applyBorder="1" applyAlignment="1" applyProtection="1">
      <alignment horizontal="center" vertical="center" wrapText="1"/>
    </xf>
    <xf numFmtId="177" fontId="3" fillId="2" borderId="11" xfId="83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81" applyFont="1" applyFill="1" applyBorder="1" applyAlignment="1" applyProtection="1">
      <alignment vertical="center" wrapText="1"/>
    </xf>
    <xf numFmtId="0" fontId="3" fillId="0" borderId="11" xfId="99" applyFont="1" applyFill="1" applyBorder="1" applyAlignment="1" applyProtection="1">
      <alignment horizontal="left" vertical="center" wrapText="1"/>
    </xf>
    <xf numFmtId="0" fontId="3" fillId="0" borderId="11" xfId="99" applyFont="1" applyFill="1" applyBorder="1" applyAlignment="1" applyProtection="1">
      <alignment horizontal="center" vertical="center" wrapText="1"/>
    </xf>
    <xf numFmtId="177" fontId="3" fillId="0" borderId="11" xfId="83" applyNumberFormat="1" applyFont="1" applyFill="1" applyBorder="1" applyAlignment="1" applyProtection="1">
      <alignment horizontal="center" vertical="center" wrapText="1"/>
    </xf>
    <xf numFmtId="177" fontId="3" fillId="2" borderId="11" xfId="83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>
      <alignment vertical="center"/>
    </xf>
    <xf numFmtId="0" fontId="9" fillId="2" borderId="0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>
      <alignment vertical="center"/>
    </xf>
    <xf numFmtId="0" fontId="10" fillId="0" borderId="0" xfId="0" applyFont="1" applyFill="1" applyProtection="1">
      <alignment vertical="center"/>
    </xf>
    <xf numFmtId="0" fontId="6" fillId="0" borderId="0" xfId="99" applyFont="1" applyFill="1" applyAlignment="1" applyProtection="1">
      <alignment horizontal="center" vertical="center"/>
    </xf>
    <xf numFmtId="0" fontId="6" fillId="2" borderId="0" xfId="99" applyFont="1" applyFill="1" applyAlignment="1" applyProtection="1">
      <alignment horizontal="center" vertical="center"/>
    </xf>
    <xf numFmtId="0" fontId="11" fillId="0" borderId="0" xfId="99" applyFont="1" applyFill="1" applyAlignment="1" applyProtection="1">
      <alignment horizontal="center" vertical="center"/>
    </xf>
    <xf numFmtId="0" fontId="7" fillId="2" borderId="0" xfId="98" applyFont="1" applyFill="1" applyAlignment="1" applyProtection="1">
      <alignment horizontal="left" vertical="center"/>
    </xf>
    <xf numFmtId="0" fontId="12" fillId="0" borderId="0" xfId="98" applyFont="1" applyFill="1" applyAlignment="1" applyProtection="1">
      <alignment horizontal="left" vertical="center"/>
    </xf>
    <xf numFmtId="0" fontId="13" fillId="0" borderId="2" xfId="99" applyFont="1" applyFill="1" applyBorder="1" applyAlignment="1" applyProtection="1">
      <alignment horizontal="center" vertical="center"/>
    </xf>
    <xf numFmtId="0" fontId="8" fillId="0" borderId="5" xfId="99" applyFont="1" applyFill="1" applyBorder="1" applyAlignment="1" applyProtection="1">
      <alignment horizontal="left" vertical="center" wrapText="1"/>
    </xf>
    <xf numFmtId="176" fontId="4" fillId="0" borderId="5" xfId="100" applyNumberFormat="1" applyFont="1" applyFill="1" applyBorder="1" applyAlignment="1" applyProtection="1">
      <alignment horizontal="center" vertical="center" wrapText="1"/>
    </xf>
    <xf numFmtId="0" fontId="3" fillId="0" borderId="5" xfId="100" applyFont="1" applyFill="1" applyBorder="1" applyAlignment="1" applyProtection="1">
      <alignment horizontal="center" vertical="center" wrapText="1"/>
    </xf>
    <xf numFmtId="177" fontId="4" fillId="0" borderId="5" xfId="100" applyNumberFormat="1" applyFont="1" applyFill="1" applyBorder="1" applyAlignment="1" applyProtection="1">
      <alignment horizontal="center" vertical="center" wrapText="1"/>
    </xf>
    <xf numFmtId="176" fontId="3" fillId="0" borderId="5" xfId="99" applyNumberFormat="1" applyFont="1" applyFill="1" applyBorder="1" applyAlignment="1" applyProtection="1">
      <alignment horizontal="center" vertical="center" wrapText="1"/>
    </xf>
    <xf numFmtId="177" fontId="4" fillId="0" borderId="5" xfId="99" applyNumberFormat="1" applyFont="1" applyFill="1" applyBorder="1" applyAlignment="1" applyProtection="1">
      <alignment horizontal="center" vertical="center" wrapText="1"/>
    </xf>
    <xf numFmtId="0" fontId="3" fillId="0" borderId="6" xfId="81" applyFont="1" applyFill="1" applyBorder="1" applyAlignment="1" applyProtection="1">
      <alignment horizontal="justify" vertical="center" wrapText="1"/>
    </xf>
    <xf numFmtId="177" fontId="3" fillId="0" borderId="5" xfId="83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81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 applyProtection="1">
      <alignment horizontal="center" vertical="center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2" xfId="81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177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justify" vertical="center"/>
    </xf>
    <xf numFmtId="177" fontId="10" fillId="0" borderId="0" xfId="0" applyNumberFormat="1" applyFont="1" applyFill="1" applyProtection="1">
      <alignment vertical="center"/>
    </xf>
    <xf numFmtId="49" fontId="6" fillId="0" borderId="0" xfId="100" applyNumberFormat="1" applyFont="1" applyFill="1" applyAlignment="1" applyProtection="1">
      <alignment horizontal="center" vertical="center"/>
    </xf>
    <xf numFmtId="49" fontId="6" fillId="2" borderId="0" xfId="100" applyNumberFormat="1" applyFont="1" applyFill="1" applyAlignment="1" applyProtection="1">
      <alignment horizontal="center" vertical="center"/>
    </xf>
    <xf numFmtId="49" fontId="11" fillId="0" borderId="0" xfId="100" applyNumberFormat="1" applyFont="1" applyFill="1" applyAlignment="1" applyProtection="1">
      <alignment horizontal="center" vertical="center"/>
    </xf>
    <xf numFmtId="0" fontId="7" fillId="0" borderId="0" xfId="98" applyFont="1" applyAlignment="1" applyProtection="1">
      <alignment horizontal="left" vertical="center"/>
    </xf>
    <xf numFmtId="0" fontId="12" fillId="0" borderId="0" xfId="98" applyFont="1" applyAlignment="1" applyProtection="1">
      <alignment horizontal="left" vertical="center"/>
    </xf>
    <xf numFmtId="0" fontId="7" fillId="0" borderId="0" xfId="98" applyFont="1" applyAlignment="1" applyProtection="1">
      <alignment horizontal="center" vertical="center"/>
    </xf>
    <xf numFmtId="49" fontId="8" fillId="0" borderId="15" xfId="100" applyNumberFormat="1" applyFont="1" applyFill="1" applyBorder="1" applyAlignment="1" applyProtection="1">
      <alignment horizontal="center" vertical="center" wrapText="1"/>
    </xf>
    <xf numFmtId="49" fontId="8" fillId="0" borderId="16" xfId="100" applyNumberFormat="1" applyFont="1" applyFill="1" applyBorder="1" applyAlignment="1" applyProtection="1">
      <alignment horizontal="center" vertical="center" wrapText="1"/>
    </xf>
    <xf numFmtId="49" fontId="8" fillId="2" borderId="16" xfId="100" applyNumberFormat="1" applyFont="1" applyFill="1" applyBorder="1" applyAlignment="1" applyProtection="1">
      <alignment horizontal="center" vertical="center" wrapText="1"/>
    </xf>
    <xf numFmtId="49" fontId="13" fillId="0" borderId="16" xfId="100" applyNumberFormat="1" applyFont="1" applyFill="1" applyBorder="1" applyAlignment="1" applyProtection="1">
      <alignment horizontal="center" vertical="center" wrapText="1"/>
    </xf>
    <xf numFmtId="49" fontId="8" fillId="0" borderId="17" xfId="100" applyNumberFormat="1" applyFont="1" applyFill="1" applyBorder="1" applyAlignment="1" applyProtection="1">
      <alignment horizontal="center" vertical="center" wrapText="1"/>
    </xf>
    <xf numFmtId="0" fontId="8" fillId="0" borderId="4" xfId="100" applyFont="1" applyFill="1" applyBorder="1" applyAlignment="1" applyProtection="1">
      <alignment horizontal="center" vertical="center" wrapText="1"/>
    </xf>
    <xf numFmtId="177" fontId="8" fillId="0" borderId="5" xfId="10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Protection="1">
      <alignment vertical="center"/>
    </xf>
    <xf numFmtId="2" fontId="3" fillId="0" borderId="5" xfId="83" applyNumberFormat="1" applyFont="1" applyFill="1" applyBorder="1" applyAlignment="1" applyProtection="1">
      <alignment horizontal="center" vertical="center"/>
    </xf>
    <xf numFmtId="177" fontId="4" fillId="0" borderId="5" xfId="100" applyNumberFormat="1" applyFont="1" applyFill="1" applyBorder="1" applyAlignment="1" applyProtection="1">
      <alignment horizontal="center" vertical="center"/>
    </xf>
    <xf numFmtId="179" fontId="3" fillId="0" borderId="5" xfId="10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left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176" fontId="3" fillId="0" borderId="5" xfId="100" applyNumberFormat="1" applyFont="1" applyFill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horizontal="center" vertical="center" wrapText="1"/>
    </xf>
    <xf numFmtId="49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8" xfId="99" applyFont="1" applyFill="1" applyBorder="1" applyAlignment="1" applyProtection="1">
      <alignment vertical="center" wrapText="1"/>
    </xf>
    <xf numFmtId="177" fontId="3" fillId="0" borderId="8" xfId="99" applyNumberFormat="1" applyFont="1" applyFill="1" applyBorder="1" applyAlignment="1" applyProtection="1">
      <alignment vertical="center" wrapText="1"/>
    </xf>
    <xf numFmtId="0" fontId="3" fillId="0" borderId="9" xfId="81" applyFont="1" applyFill="1" applyBorder="1" applyAlignment="1" applyProtection="1">
      <alignment horizontal="justify" vertical="center" wrapText="1"/>
    </xf>
    <xf numFmtId="0" fontId="1" fillId="0" borderId="0" xfId="81" applyFont="1" applyFill="1" applyProtection="1">
      <alignment vertical="center"/>
    </xf>
    <xf numFmtId="0" fontId="3" fillId="0" borderId="0" xfId="0" applyFont="1" applyProtection="1">
      <alignment vertical="center"/>
    </xf>
    <xf numFmtId="0" fontId="1" fillId="0" borderId="0" xfId="81" applyFont="1" applyFill="1" applyAlignment="1" applyProtection="1">
      <alignment vertical="center"/>
    </xf>
    <xf numFmtId="0" fontId="5" fillId="0" borderId="0" xfId="81" applyFont="1" applyFill="1" applyProtection="1">
      <alignment vertical="center"/>
    </xf>
    <xf numFmtId="176" fontId="5" fillId="0" borderId="0" xfId="81" applyNumberFormat="1" applyFont="1" applyFill="1" applyProtection="1">
      <alignment vertical="center"/>
    </xf>
    <xf numFmtId="0" fontId="5" fillId="0" borderId="0" xfId="81" applyFont="1" applyFill="1" applyAlignment="1" applyProtection="1">
      <alignment horizontal="center" vertical="center"/>
    </xf>
    <xf numFmtId="0" fontId="3" fillId="0" borderId="0" xfId="98" applyFont="1" applyAlignment="1" applyProtection="1">
      <alignment horizontal="left" vertical="center"/>
    </xf>
    <xf numFmtId="0" fontId="3" fillId="0" borderId="0" xfId="98" applyFont="1" applyAlignment="1" applyProtection="1">
      <alignment horizontal="center" vertical="center"/>
    </xf>
    <xf numFmtId="0" fontId="8" fillId="0" borderId="15" xfId="98" applyFont="1" applyFill="1" applyBorder="1" applyAlignment="1" applyProtection="1">
      <alignment horizontal="center" vertical="center"/>
    </xf>
    <xf numFmtId="0" fontId="8" fillId="0" borderId="16" xfId="98" applyFont="1" applyFill="1" applyBorder="1" applyAlignment="1" applyProtection="1">
      <alignment horizontal="center" vertical="center"/>
    </xf>
    <xf numFmtId="0" fontId="8" fillId="0" borderId="17" xfId="98" applyFont="1" applyFill="1" applyBorder="1" applyAlignment="1" applyProtection="1">
      <alignment horizontal="center" vertical="center"/>
    </xf>
    <xf numFmtId="0" fontId="3" fillId="0" borderId="4" xfId="81" applyNumberFormat="1" applyFont="1" applyFill="1" applyBorder="1" applyAlignment="1" applyProtection="1">
      <alignment horizontal="center" vertical="center" wrapText="1"/>
    </xf>
    <xf numFmtId="0" fontId="3" fillId="0" borderId="5" xfId="81" applyNumberFormat="1" applyFont="1" applyFill="1" applyBorder="1" applyAlignment="1" applyProtection="1">
      <alignment horizontal="left" vertical="center" wrapText="1"/>
    </xf>
    <xf numFmtId="0" fontId="3" fillId="0" borderId="5" xfId="81" applyNumberFormat="1" applyFont="1" applyFill="1" applyBorder="1" applyAlignment="1" applyProtection="1">
      <alignment horizontal="center" vertical="center" wrapText="1"/>
    </xf>
    <xf numFmtId="0" fontId="14" fillId="0" borderId="5" xfId="81" applyFont="1" applyFill="1" applyBorder="1" applyAlignment="1" applyProtection="1">
      <alignment horizontal="center" vertical="center" wrapText="1"/>
    </xf>
    <xf numFmtId="176" fontId="3" fillId="0" borderId="5" xfId="100" applyNumberFormat="1" applyFont="1" applyFill="1" applyBorder="1" applyAlignment="1" applyProtection="1">
      <alignment horizontal="center" vertical="center"/>
      <protection locked="0"/>
    </xf>
    <xf numFmtId="0" fontId="3" fillId="0" borderId="5" xfId="81" applyFont="1" applyFill="1" applyBorder="1" applyAlignment="1" applyProtection="1">
      <alignment horizontal="center" vertical="center" wrapText="1"/>
    </xf>
    <xf numFmtId="0" fontId="4" fillId="0" borderId="5" xfId="81" applyNumberFormat="1" applyFont="1" applyFill="1" applyBorder="1" applyAlignment="1" applyProtection="1">
      <alignment horizontal="left" vertical="center" wrapText="1"/>
    </xf>
    <xf numFmtId="0" fontId="4" fillId="0" borderId="5" xfId="81" applyNumberFormat="1" applyFont="1" applyFill="1" applyBorder="1" applyAlignment="1" applyProtection="1">
      <alignment horizontal="center" vertical="center" wrapText="1"/>
    </xf>
    <xf numFmtId="0" fontId="4" fillId="0" borderId="5" xfId="81" applyFont="1" applyFill="1" applyBorder="1" applyAlignment="1" applyProtection="1">
      <alignment horizontal="center" vertical="center" wrapText="1"/>
    </xf>
    <xf numFmtId="0" fontId="15" fillId="0" borderId="5" xfId="81" applyNumberFormat="1" applyFont="1" applyFill="1" applyBorder="1" applyAlignment="1" applyProtection="1">
      <alignment horizontal="center" vertical="center" wrapText="1"/>
    </xf>
    <xf numFmtId="0" fontId="3" fillId="0" borderId="6" xfId="100" applyFont="1" applyFill="1" applyBorder="1" applyAlignment="1" applyProtection="1">
      <alignment vertical="center"/>
    </xf>
    <xf numFmtId="176" fontId="3" fillId="2" borderId="5" xfId="10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81" applyFont="1" applyFill="1" applyBorder="1" applyAlignment="1" applyProtection="1">
      <alignment horizontal="center" vertical="center"/>
    </xf>
    <xf numFmtId="0" fontId="3" fillId="2" borderId="5" xfId="10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81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81" applyFont="1" applyFill="1" applyBorder="1" applyAlignment="1" applyProtection="1">
      <alignment horizontal="center" vertical="center"/>
    </xf>
    <xf numFmtId="0" fontId="3" fillId="0" borderId="14" xfId="81" applyFont="1" applyFill="1" applyBorder="1" applyAlignment="1" applyProtection="1">
      <alignment horizontal="center" vertical="center"/>
    </xf>
    <xf numFmtId="0" fontId="3" fillId="0" borderId="8" xfId="81" applyFont="1" applyFill="1" applyBorder="1" applyProtection="1">
      <alignment vertical="center"/>
    </xf>
    <xf numFmtId="177" fontId="3" fillId="0" borderId="8" xfId="81" applyNumberFormat="1" applyFont="1" applyFill="1" applyBorder="1" applyProtection="1">
      <alignment vertical="center"/>
    </xf>
    <xf numFmtId="176" fontId="3" fillId="0" borderId="8" xfId="81" applyNumberFormat="1" applyFont="1" applyFill="1" applyBorder="1" applyAlignment="1" applyProtection="1">
      <alignment horizontal="center" vertical="center" wrapText="1"/>
    </xf>
    <xf numFmtId="0" fontId="3" fillId="0" borderId="9" xfId="81" applyFont="1" applyFill="1" applyBorder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98" applyFont="1" applyBorder="1" applyAlignment="1" applyProtection="1">
      <alignment horizontal="center" vertical="center"/>
    </xf>
    <xf numFmtId="0" fontId="16" fillId="0" borderId="1" xfId="98" applyFont="1" applyBorder="1" applyAlignment="1" applyProtection="1">
      <alignment horizontal="center" vertical="center" wrapText="1"/>
    </xf>
    <xf numFmtId="0" fontId="16" fillId="0" borderId="2" xfId="98" applyFont="1" applyBorder="1" applyAlignment="1" applyProtection="1">
      <alignment horizontal="center" vertical="center" wrapText="1"/>
    </xf>
    <xf numFmtId="0" fontId="16" fillId="0" borderId="3" xfId="98" applyFont="1" applyBorder="1" applyAlignment="1" applyProtection="1">
      <alignment horizontal="center" vertical="center" wrapText="1"/>
    </xf>
    <xf numFmtId="0" fontId="7" fillId="0" borderId="4" xfId="98" applyFont="1" applyBorder="1" applyAlignment="1" applyProtection="1">
      <alignment horizontal="center" vertical="center" wrapText="1"/>
    </xf>
    <xf numFmtId="0" fontId="7" fillId="0" borderId="5" xfId="98" applyFont="1" applyBorder="1" applyAlignment="1" applyProtection="1">
      <alignment horizontal="center" vertical="center" wrapText="1"/>
    </xf>
    <xf numFmtId="1" fontId="16" fillId="0" borderId="6" xfId="98" applyNumberFormat="1" applyFont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5" xfId="98" applyFont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1" fontId="16" fillId="0" borderId="9" xfId="98" applyNumberFormat="1" applyFont="1" applyBorder="1" applyAlignment="1" applyProtection="1">
      <alignment horizontal="center" vertical="center" wrapText="1"/>
    </xf>
    <xf numFmtId="0" fontId="1" fillId="0" borderId="0" xfId="98" applyFont="1" applyBorder="1" applyAlignment="1" applyProtection="1">
      <alignment horizontal="center" vertical="center" wrapText="1"/>
    </xf>
    <xf numFmtId="0" fontId="1" fillId="0" borderId="0" xfId="98" applyFont="1" applyBorder="1" applyAlignment="1" applyProtection="1">
      <alignment horizontal="center" vertical="center"/>
    </xf>
    <xf numFmtId="1" fontId="1" fillId="0" borderId="0" xfId="98" applyNumberFormat="1" applyFont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 quotePrefix="1">
      <alignment horizontal="center" vertical="center" wrapText="1"/>
    </xf>
    <xf numFmtId="0" fontId="3" fillId="0" borderId="4" xfId="0" applyFont="1" applyFill="1" applyBorder="1" applyAlignment="1" applyProtection="1" quotePrefix="1">
      <alignment horizontal="center" vertical="center"/>
    </xf>
  </cellXfs>
  <cellStyles count="115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37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汇总" xfId="37" builtinId="25"/>
    <cellStyle name="好" xfId="38" builtinId="26"/>
    <cellStyle name="40% - 强调文字颜色 2 2" xfId="39"/>
    <cellStyle name="适中" xfId="40" builtinId="28"/>
    <cellStyle name="20% - 强调文字颜色 5" xfId="41" builtinId="46"/>
    <cellStyle name="强调文字颜色 1" xfId="42" builtinId="29"/>
    <cellStyle name="40% - 强调文字颜色 5 2" xfId="43"/>
    <cellStyle name="20% - 强调文字颜色 1" xfId="44" builtinId="30"/>
    <cellStyle name="40% - 强调文字颜色 1" xfId="45" builtinId="31"/>
    <cellStyle name="20% - 强调文字颜色 2" xfId="46" builtinId="34"/>
    <cellStyle name="输出 2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20% - 强调文字颜色 4 2" xfId="63"/>
    <cellStyle name="常规 3" xfId="64"/>
    <cellStyle name="20% - 强调文字颜色 5 2" xfId="65"/>
    <cellStyle name="20% - 强调文字颜色 6 2" xfId="66"/>
    <cellStyle name="40% - 强调文字颜色 3 2" xfId="67"/>
    <cellStyle name="60% - 强调文字颜色 1 2" xfId="68"/>
    <cellStyle name="60% - 强调文字颜色 2 2" xfId="69"/>
    <cellStyle name="常规 5" xfId="70"/>
    <cellStyle name="60% - 强调文字颜色 3 2" xfId="71"/>
    <cellStyle name="60% - 强调文字颜色 4 2" xfId="72"/>
    <cellStyle name="60% - 强调文字颜色 5 2" xfId="73"/>
    <cellStyle name="60% - 强调文字颜色 6 2" xfId="74"/>
    <cellStyle name="标题 1 2" xfId="75"/>
    <cellStyle name="标题 2 2" xfId="76"/>
    <cellStyle name="标题 3 2" xfId="77"/>
    <cellStyle name="标题 4 2" xfId="78"/>
    <cellStyle name="标题 5" xfId="79"/>
    <cellStyle name="差 2" xfId="80"/>
    <cellStyle name="常规 10" xfId="81"/>
    <cellStyle name="常规 11" xfId="82"/>
    <cellStyle name="常规 12" xfId="83"/>
    <cellStyle name="常规 13" xfId="84"/>
    <cellStyle name="常规 2" xfId="85"/>
    <cellStyle name="常规 2 2" xfId="86"/>
    <cellStyle name="常规 2 3" xfId="87"/>
    <cellStyle name="常规 3 2" xfId="88"/>
    <cellStyle name="常规 3 3" xfId="89"/>
    <cellStyle name="常规 4" xfId="90"/>
    <cellStyle name="常规 5_600章" xfId="91"/>
    <cellStyle name="常规 6 2" xfId="92"/>
    <cellStyle name="注释 2" xfId="93"/>
    <cellStyle name="常规 6_1212-6.30津港高速（16标段）工程量清单-广正-HC" xfId="94"/>
    <cellStyle name="常规 7" xfId="95"/>
    <cellStyle name="常规 8" xfId="96"/>
    <cellStyle name="常规 9" xfId="97"/>
    <cellStyle name="常规_Sheet1" xfId="98"/>
    <cellStyle name="常规_Sheet3" xfId="99"/>
    <cellStyle name="常规_Sheet7" xfId="100"/>
    <cellStyle name="好 2" xfId="101"/>
    <cellStyle name="汇总 2" xfId="102"/>
    <cellStyle name="检查单元格 2" xfId="103"/>
    <cellStyle name="解释性文本 2" xfId="104"/>
    <cellStyle name="警告文本 2" xfId="105"/>
    <cellStyle name="链接单元格 2" xfId="106"/>
    <cellStyle name="千位分隔 2" xfId="107"/>
    <cellStyle name="强调文字颜色 1 2" xfId="108"/>
    <cellStyle name="强调文字颜色 2 2" xfId="109"/>
    <cellStyle name="强调文字颜色 3 2" xfId="110"/>
    <cellStyle name="强调文字颜色 4 2" xfId="111"/>
    <cellStyle name="强调文字颜色 5 2" xfId="112"/>
    <cellStyle name="强调文字颜色 6 2" xfId="113"/>
    <cellStyle name="输入 2" xfId="114"/>
  </cellStyle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590550</xdr:colOff>
      <xdr:row>74</xdr:row>
      <xdr:rowOff>152400</xdr:rowOff>
    </xdr:from>
    <xdr:to>
      <xdr:col>20</xdr:col>
      <xdr:colOff>466725</xdr:colOff>
      <xdr:row>105</xdr:row>
      <xdr:rowOff>104775</xdr:rowOff>
    </xdr:to>
    <xdr:pic>
      <xdr:nvPicPr>
        <xdr:cNvPr id="6" name="图片 5" descr="1657788942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16470" y="21823045"/>
          <a:ext cx="8791575" cy="615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D17"/>
  <sheetViews>
    <sheetView view="pageBreakPreview" zoomScaleNormal="100" workbookViewId="0">
      <selection activeCell="F4" sqref="F4"/>
    </sheetView>
  </sheetViews>
  <sheetFormatPr defaultColWidth="8.7" defaultRowHeight="15.75" outlineLevelCol="3"/>
  <cols>
    <col min="1" max="1" width="6.6" style="173" customWidth="1"/>
    <col min="2" max="2" width="13" style="173" customWidth="1"/>
    <col min="3" max="3" width="38.4" style="173" customWidth="1"/>
    <col min="4" max="4" width="22.7" style="173" customWidth="1"/>
    <col min="5" max="5" width="11.2" style="173" customWidth="1"/>
    <col min="6" max="6" width="8.7" style="173"/>
    <col min="7" max="7" width="9.375" style="173"/>
    <col min="8" max="16384" width="8.7" style="173"/>
  </cols>
  <sheetData>
    <row r="1" ht="36" customHeight="1" spans="1:4">
      <c r="A1" s="174" t="s">
        <v>0</v>
      </c>
      <c r="B1" s="174"/>
      <c r="C1" s="174"/>
      <c r="D1" s="174"/>
    </row>
    <row r="2" ht="30" customHeight="1" spans="1:4">
      <c r="A2" s="65" t="s">
        <v>1</v>
      </c>
      <c r="B2" s="65"/>
      <c r="C2" s="65"/>
      <c r="D2" s="65"/>
    </row>
    <row r="3" ht="30" customHeight="1" spans="1:4">
      <c r="A3" s="175" t="s">
        <v>2</v>
      </c>
      <c r="B3" s="176" t="s">
        <v>3</v>
      </c>
      <c r="C3" s="176" t="s">
        <v>4</v>
      </c>
      <c r="D3" s="177" t="s">
        <v>5</v>
      </c>
    </row>
    <row r="4" ht="30" customHeight="1" spans="1:4">
      <c r="A4" s="178">
        <v>1</v>
      </c>
      <c r="B4" s="179">
        <v>100</v>
      </c>
      <c r="C4" s="179" t="s">
        <v>6</v>
      </c>
      <c r="D4" s="180">
        <f>'塘汉快速路100章 '!F22</f>
        <v>0</v>
      </c>
    </row>
    <row r="5" ht="30" customHeight="1" spans="1:4">
      <c r="A5" s="178">
        <v>2</v>
      </c>
      <c r="B5" s="179">
        <v>200</v>
      </c>
      <c r="C5" s="179" t="s">
        <v>7</v>
      </c>
      <c r="D5" s="180">
        <f>'塘汉快速路200章 '!F14</f>
        <v>0</v>
      </c>
    </row>
    <row r="6" ht="30" customHeight="1" spans="1:4">
      <c r="A6" s="178">
        <v>3</v>
      </c>
      <c r="B6" s="179">
        <v>300</v>
      </c>
      <c r="C6" s="179" t="s">
        <v>8</v>
      </c>
      <c r="D6" s="180">
        <f>塘汉快速路300章!F70</f>
        <v>0</v>
      </c>
    </row>
    <row r="7" ht="30" customHeight="1" spans="1:4">
      <c r="A7" s="178">
        <v>4</v>
      </c>
      <c r="B7" s="179">
        <v>400</v>
      </c>
      <c r="C7" s="181" t="s">
        <v>9</v>
      </c>
      <c r="D7" s="180">
        <f>塘汉快速路400章!F14</f>
        <v>0</v>
      </c>
    </row>
    <row r="8" ht="30" customHeight="1" spans="1:4">
      <c r="A8" s="178">
        <v>5</v>
      </c>
      <c r="B8" s="179">
        <v>600</v>
      </c>
      <c r="C8" s="179" t="s">
        <v>10</v>
      </c>
      <c r="D8" s="180">
        <f>塘汉快速路600章!F91</f>
        <v>0</v>
      </c>
    </row>
    <row r="9" ht="30" customHeight="1" spans="1:4">
      <c r="A9" s="178">
        <v>6</v>
      </c>
      <c r="B9" s="182" t="s">
        <v>11</v>
      </c>
      <c r="C9" s="182"/>
      <c r="D9" s="180">
        <f>SUM(D4:D8)</f>
        <v>0</v>
      </c>
    </row>
    <row r="10" ht="30" customHeight="1" spans="1:4">
      <c r="A10" s="178">
        <v>7</v>
      </c>
      <c r="B10" s="183" t="s">
        <v>12</v>
      </c>
      <c r="C10" s="183"/>
      <c r="D10" s="180">
        <f>'塘汉快速路100章 '!F7+'塘汉快速路100章 '!F8+'塘汉快速路100章 '!F9</f>
        <v>0</v>
      </c>
    </row>
    <row r="11" ht="30" customHeight="1" spans="1:4">
      <c r="A11" s="178">
        <v>8</v>
      </c>
      <c r="B11" s="183" t="s">
        <v>13</v>
      </c>
      <c r="C11" s="183"/>
      <c r="D11" s="180">
        <f>'塘汉快速路100章 '!F13</f>
        <v>0</v>
      </c>
    </row>
    <row r="12" ht="30" customHeight="1" spans="1:4">
      <c r="A12" s="178">
        <v>9</v>
      </c>
      <c r="B12" s="183" t="s">
        <v>14</v>
      </c>
      <c r="C12" s="183"/>
      <c r="D12" s="180">
        <f>D9-D10-D11</f>
        <v>0</v>
      </c>
    </row>
    <row r="13" ht="30" customHeight="1" spans="1:4">
      <c r="A13" s="178">
        <v>10</v>
      </c>
      <c r="B13" s="183" t="s">
        <v>15</v>
      </c>
      <c r="C13" s="183"/>
      <c r="D13" s="180">
        <f>0</f>
        <v>0</v>
      </c>
    </row>
    <row r="14" ht="30" customHeight="1" spans="1:4">
      <c r="A14" s="178">
        <v>11</v>
      </c>
      <c r="B14" s="184" t="s">
        <v>16</v>
      </c>
      <c r="C14" s="184"/>
      <c r="D14" s="185">
        <f>D9+D13</f>
        <v>0</v>
      </c>
    </row>
    <row r="15" ht="33" customHeight="1" spans="1:4">
      <c r="A15" s="186"/>
      <c r="B15" s="187"/>
      <c r="C15" s="187"/>
      <c r="D15" s="188"/>
    </row>
    <row r="16" ht="33" customHeight="1" spans="1:4">
      <c r="A16" s="186"/>
      <c r="B16" s="187"/>
      <c r="C16" s="187"/>
      <c r="D16" s="188"/>
    </row>
    <row r="17" ht="13.5" customHeight="1"/>
  </sheetData>
  <sheetProtection password="CB23" sheet="1" objects="1"/>
  <mergeCells count="10">
    <mergeCell ref="A1:D1"/>
    <mergeCell ref="A2:D2"/>
    <mergeCell ref="B9:C9"/>
    <mergeCell ref="B10:C10"/>
    <mergeCell ref="B11:C11"/>
    <mergeCell ref="B12:C12"/>
    <mergeCell ref="B13:C13"/>
    <mergeCell ref="B14:C14"/>
    <mergeCell ref="B15:C15"/>
    <mergeCell ref="B16:C16"/>
  </mergeCells>
  <printOptions horizontalCentered="1"/>
  <pageMargins left="0.629861111111111" right="0.751388888888889" top="0.979861111111111" bottom="0.979861111111111" header="0.511805555555556" footer="0.511805555555556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22"/>
  <sheetViews>
    <sheetView view="pageBreakPreview" zoomScaleNormal="100" workbookViewId="0">
      <selection activeCell="G4" sqref="G4"/>
    </sheetView>
  </sheetViews>
  <sheetFormatPr defaultColWidth="9" defaultRowHeight="15.75" outlineLevelCol="6"/>
  <cols>
    <col min="1" max="1" width="5.625" style="144" customWidth="1"/>
    <col min="2" max="2" width="26.2083333333333" style="144" customWidth="1"/>
    <col min="3" max="3" width="5.69166666666667" style="144" customWidth="1"/>
    <col min="4" max="4" width="6.90833333333333" style="144" customWidth="1"/>
    <col min="5" max="5" width="10.1916666666667" style="145" customWidth="1"/>
    <col min="6" max="6" width="11.3916666666667" style="146" customWidth="1"/>
    <col min="7" max="7" width="22.25" style="144" customWidth="1"/>
    <col min="8" max="16384" width="9" style="144"/>
  </cols>
  <sheetData>
    <row r="1" ht="30.15" customHeight="1" spans="1:7">
      <c r="A1" s="114" t="s">
        <v>17</v>
      </c>
      <c r="B1" s="114"/>
      <c r="C1" s="114"/>
      <c r="D1" s="114"/>
      <c r="E1" s="114"/>
      <c r="F1" s="114"/>
      <c r="G1" s="114"/>
    </row>
    <row r="2" s="141" customFormat="1" ht="25.65" customHeight="1" spans="1:7">
      <c r="A2" s="147" t="str">
        <f>塘汉快速路汇总!A2</f>
        <v>工程名称：滨海新区8条国省级公路维修工程（一期-塘汉快速路）施工</v>
      </c>
      <c r="B2" s="147"/>
      <c r="C2" s="147"/>
      <c r="D2" s="147"/>
      <c r="E2" s="147"/>
      <c r="F2" s="148"/>
      <c r="G2" s="147"/>
    </row>
    <row r="3" s="141" customFormat="1" ht="25.65" customHeight="1" spans="1:7">
      <c r="A3" s="149" t="s">
        <v>18</v>
      </c>
      <c r="B3" s="150"/>
      <c r="C3" s="150"/>
      <c r="D3" s="150"/>
      <c r="E3" s="150"/>
      <c r="F3" s="150"/>
      <c r="G3" s="151"/>
    </row>
    <row r="4" s="141" customFormat="1" ht="37.65" customHeight="1" spans="1:7">
      <c r="A4" s="125" t="s">
        <v>19</v>
      </c>
      <c r="B4" s="18" t="s">
        <v>20</v>
      </c>
      <c r="C4" s="18" t="s">
        <v>21</v>
      </c>
      <c r="D4" s="18" t="s">
        <v>22</v>
      </c>
      <c r="E4" s="17" t="s">
        <v>23</v>
      </c>
      <c r="F4" s="18" t="s">
        <v>24</v>
      </c>
      <c r="G4" s="19" t="s">
        <v>25</v>
      </c>
    </row>
    <row r="5" s="141" customFormat="1" ht="37.65" customHeight="1" spans="1:7">
      <c r="A5" s="152">
        <v>101</v>
      </c>
      <c r="B5" s="153" t="s">
        <v>26</v>
      </c>
      <c r="C5" s="154"/>
      <c r="D5" s="155"/>
      <c r="E5" s="156"/>
      <c r="F5" s="135"/>
      <c r="G5" s="34"/>
    </row>
    <row r="6" s="141" customFormat="1" ht="37.65" customHeight="1" spans="1:7">
      <c r="A6" s="152" t="s">
        <v>27</v>
      </c>
      <c r="B6" s="153" t="s">
        <v>28</v>
      </c>
      <c r="C6" s="154"/>
      <c r="D6" s="157"/>
      <c r="E6" s="156"/>
      <c r="F6" s="135"/>
      <c r="G6" s="34"/>
    </row>
    <row r="7" s="141" customFormat="1" ht="24" spans="1:7">
      <c r="A7" s="152" t="s">
        <v>29</v>
      </c>
      <c r="B7" s="153" t="s">
        <v>30</v>
      </c>
      <c r="C7" s="154" t="s">
        <v>31</v>
      </c>
      <c r="D7" s="157">
        <v>1</v>
      </c>
      <c r="E7" s="33">
        <f>SUM(F11:F21,塘汉快速路汇总!D5:D8)*0.002</f>
        <v>0</v>
      </c>
      <c r="F7" s="33">
        <f>ROUND(D7*E7,0)</f>
        <v>0</v>
      </c>
      <c r="G7" s="34" t="s">
        <v>32</v>
      </c>
    </row>
    <row r="8" s="141" customFormat="1" ht="24" spans="1:7">
      <c r="A8" s="152" t="s">
        <v>33</v>
      </c>
      <c r="B8" s="158" t="s">
        <v>34</v>
      </c>
      <c r="C8" s="159" t="s">
        <v>31</v>
      </c>
      <c r="D8" s="160">
        <v>1</v>
      </c>
      <c r="E8" s="92">
        <f>E7/0.002*0.0005</f>
        <v>0</v>
      </c>
      <c r="F8" s="33">
        <f t="shared" ref="F8:F21" si="0">ROUND(D8*E8,0)</f>
        <v>0</v>
      </c>
      <c r="G8" s="40" t="s">
        <v>35</v>
      </c>
    </row>
    <row r="9" s="141" customFormat="1" ht="27" customHeight="1" spans="1:7">
      <c r="A9" s="25" t="s">
        <v>36</v>
      </c>
      <c r="B9" s="158" t="s">
        <v>37</v>
      </c>
      <c r="C9" s="159" t="s">
        <v>31</v>
      </c>
      <c r="D9" s="160">
        <v>1</v>
      </c>
      <c r="E9" s="92">
        <f>E7/0.002*0.00066</f>
        <v>0</v>
      </c>
      <c r="F9" s="33">
        <f t="shared" si="0"/>
        <v>0</v>
      </c>
      <c r="G9" s="40" t="s">
        <v>38</v>
      </c>
    </row>
    <row r="10" s="141" customFormat="1" ht="25.65" customHeight="1" spans="1:7">
      <c r="A10" s="152" t="s">
        <v>39</v>
      </c>
      <c r="B10" s="153" t="s">
        <v>40</v>
      </c>
      <c r="C10" s="161" t="s">
        <v>41</v>
      </c>
      <c r="D10" s="155"/>
      <c r="E10" s="33"/>
      <c r="F10" s="33"/>
      <c r="G10" s="162"/>
    </row>
    <row r="11" s="141" customFormat="1" ht="48" spans="1:7">
      <c r="A11" s="152" t="s">
        <v>42</v>
      </c>
      <c r="B11" s="153" t="s">
        <v>43</v>
      </c>
      <c r="C11" s="154" t="s">
        <v>31</v>
      </c>
      <c r="D11" s="155">
        <v>1</v>
      </c>
      <c r="E11" s="163"/>
      <c r="F11" s="33">
        <f t="shared" si="0"/>
        <v>0</v>
      </c>
      <c r="G11" s="34" t="s">
        <v>44</v>
      </c>
    </row>
    <row r="12" s="141" customFormat="1" ht="36" spans="1:7">
      <c r="A12" s="152" t="s">
        <v>45</v>
      </c>
      <c r="B12" s="153" t="s">
        <v>46</v>
      </c>
      <c r="C12" s="154" t="s">
        <v>31</v>
      </c>
      <c r="D12" s="155">
        <v>1</v>
      </c>
      <c r="E12" s="163"/>
      <c r="F12" s="33">
        <f t="shared" si="0"/>
        <v>0</v>
      </c>
      <c r="G12" s="34" t="s">
        <v>47</v>
      </c>
    </row>
    <row r="13" s="141" customFormat="1" ht="36" spans="1:7">
      <c r="A13" s="152" t="s">
        <v>48</v>
      </c>
      <c r="B13" s="153" t="s">
        <v>49</v>
      </c>
      <c r="C13" s="154" t="s">
        <v>31</v>
      </c>
      <c r="D13" s="155">
        <v>1</v>
      </c>
      <c r="E13" s="163"/>
      <c r="F13" s="33">
        <f t="shared" si="0"/>
        <v>0</v>
      </c>
      <c r="G13" s="34" t="s">
        <v>50</v>
      </c>
    </row>
    <row r="14" s="141" customFormat="1" ht="25.65" customHeight="1" spans="1:7">
      <c r="A14" s="152" t="s">
        <v>51</v>
      </c>
      <c r="B14" s="153" t="s">
        <v>52</v>
      </c>
      <c r="C14" s="161" t="s">
        <v>41</v>
      </c>
      <c r="D14" s="155"/>
      <c r="E14" s="33"/>
      <c r="F14" s="33"/>
      <c r="G14" s="34"/>
    </row>
    <row r="15" s="142" customFormat="1" ht="36" spans="1:7">
      <c r="A15" s="152" t="s">
        <v>53</v>
      </c>
      <c r="B15" s="153" t="s">
        <v>54</v>
      </c>
      <c r="C15" s="154" t="s">
        <v>31</v>
      </c>
      <c r="D15" s="164">
        <v>1</v>
      </c>
      <c r="E15" s="165"/>
      <c r="F15" s="33">
        <f t="shared" si="0"/>
        <v>0</v>
      </c>
      <c r="G15" s="34" t="s">
        <v>55</v>
      </c>
    </row>
    <row r="16" s="143" customFormat="1" ht="120" spans="1:7">
      <c r="A16" s="152" t="s">
        <v>56</v>
      </c>
      <c r="B16" s="153" t="s">
        <v>57</v>
      </c>
      <c r="C16" s="154" t="s">
        <v>31</v>
      </c>
      <c r="D16" s="164">
        <v>1</v>
      </c>
      <c r="E16" s="166"/>
      <c r="F16" s="33">
        <f t="shared" si="0"/>
        <v>0</v>
      </c>
      <c r="G16" s="34" t="s">
        <v>58</v>
      </c>
    </row>
    <row r="17" s="141" customFormat="1" ht="36" spans="1:7">
      <c r="A17" s="152" t="s">
        <v>59</v>
      </c>
      <c r="B17" s="153" t="s">
        <v>60</v>
      </c>
      <c r="C17" s="154" t="s">
        <v>31</v>
      </c>
      <c r="D17" s="155">
        <v>1</v>
      </c>
      <c r="E17" s="165"/>
      <c r="F17" s="33">
        <f t="shared" si="0"/>
        <v>0</v>
      </c>
      <c r="G17" s="34" t="s">
        <v>61</v>
      </c>
    </row>
    <row r="18" s="141" customFormat="1" ht="36" spans="1:7">
      <c r="A18" s="152" t="s">
        <v>62</v>
      </c>
      <c r="B18" s="153" t="s">
        <v>63</v>
      </c>
      <c r="C18" s="154" t="s">
        <v>31</v>
      </c>
      <c r="D18" s="155">
        <v>1</v>
      </c>
      <c r="E18" s="165"/>
      <c r="F18" s="33">
        <f t="shared" si="0"/>
        <v>0</v>
      </c>
      <c r="G18" s="34" t="s">
        <v>64</v>
      </c>
    </row>
    <row r="19" s="141" customFormat="1" ht="48" spans="1:7">
      <c r="A19" s="152" t="s">
        <v>65</v>
      </c>
      <c r="B19" s="153" t="s">
        <v>66</v>
      </c>
      <c r="C19" s="154" t="s">
        <v>31</v>
      </c>
      <c r="D19" s="155">
        <v>1</v>
      </c>
      <c r="E19" s="165"/>
      <c r="F19" s="33">
        <f t="shared" si="0"/>
        <v>0</v>
      </c>
      <c r="G19" s="34" t="s">
        <v>67</v>
      </c>
    </row>
    <row r="20" s="141" customFormat="1" ht="25.65" customHeight="1" spans="1:7">
      <c r="A20" s="152" t="s">
        <v>68</v>
      </c>
      <c r="B20" s="153" t="s">
        <v>69</v>
      </c>
      <c r="C20" s="161" t="s">
        <v>41</v>
      </c>
      <c r="D20" s="155"/>
      <c r="E20" s="33"/>
      <c r="F20" s="33"/>
      <c r="G20" s="34"/>
    </row>
    <row r="21" s="141" customFormat="1" ht="120" spans="1:7">
      <c r="A21" s="152" t="s">
        <v>70</v>
      </c>
      <c r="B21" s="153" t="s">
        <v>69</v>
      </c>
      <c r="C21" s="154" t="s">
        <v>31</v>
      </c>
      <c r="D21" s="155">
        <v>1</v>
      </c>
      <c r="E21" s="165"/>
      <c r="F21" s="33">
        <f t="shared" si="0"/>
        <v>0</v>
      </c>
      <c r="G21" s="34" t="s">
        <v>71</v>
      </c>
    </row>
    <row r="22" s="141" customFormat="1" ht="25" customHeight="1" spans="1:7">
      <c r="A22" s="167" t="s">
        <v>72</v>
      </c>
      <c r="B22" s="168"/>
      <c r="C22" s="58"/>
      <c r="D22" s="169"/>
      <c r="E22" s="170"/>
      <c r="F22" s="171">
        <f>ROUND(SUM(F7:F21),0)</f>
        <v>0</v>
      </c>
      <c r="G22" s="172"/>
    </row>
  </sheetData>
  <sheetProtection password="CB23" sheet="1" objects="1"/>
  <protectedRanges>
    <protectedRange sqref="E10:E21" name="区域1_3"/>
  </protectedRanges>
  <mergeCells count="4">
    <mergeCell ref="A1:G1"/>
    <mergeCell ref="A2:G2"/>
    <mergeCell ref="A3:G3"/>
    <mergeCell ref="A22:B22"/>
  </mergeCells>
  <printOptions horizontalCentered="1"/>
  <pageMargins left="0.393055555555556" right="0" top="0.869444444444444" bottom="0.979861111111111" header="0.511805555555556" footer="0.511805555555556"/>
  <pageSetup paperSize="9" scale="75" orientation="portrait" horizontalDpi="600" verticalDpi="300"/>
  <headerFooter alignWithMargins="0"/>
  <ignoredErrors>
    <ignoredError sqref="A20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14"/>
  <sheetViews>
    <sheetView view="pageBreakPreview" zoomScaleNormal="100" workbookViewId="0">
      <selection activeCell="G5" sqref="G5"/>
    </sheetView>
  </sheetViews>
  <sheetFormatPr defaultColWidth="8.7" defaultRowHeight="15.75" outlineLevelCol="6"/>
  <cols>
    <col min="1" max="1" width="6.90833333333333" style="5" customWidth="1"/>
    <col min="2" max="2" width="26.2083333333333" style="5" customWidth="1"/>
    <col min="3" max="3" width="5.69166666666667" style="5" customWidth="1"/>
    <col min="4" max="4" width="9.5" style="6" customWidth="1"/>
    <col min="5" max="5" width="10.1916666666667" style="113" customWidth="1"/>
    <col min="6" max="6" width="10.1916666666667" style="7" customWidth="1"/>
    <col min="7" max="7" width="20.875" style="5" customWidth="1"/>
    <col min="8" max="16384" width="8.7" style="5"/>
  </cols>
  <sheetData>
    <row r="1" ht="30.15" customHeight="1" spans="1:7">
      <c r="A1" s="114" t="s">
        <v>17</v>
      </c>
      <c r="B1" s="114"/>
      <c r="C1" s="114"/>
      <c r="D1" s="115"/>
      <c r="E1" s="116"/>
      <c r="F1" s="114"/>
      <c r="G1" s="114"/>
    </row>
    <row r="2" ht="25.65" customHeight="1" spans="1:7">
      <c r="A2" s="117" t="str">
        <f>塘汉快速路汇总!A2</f>
        <v>工程名称：滨海新区8条国省级公路维修工程（一期-塘汉快速路）施工</v>
      </c>
      <c r="B2" s="117"/>
      <c r="C2" s="117"/>
      <c r="D2" s="88"/>
      <c r="E2" s="118"/>
      <c r="F2" s="119"/>
      <c r="G2" s="117"/>
    </row>
    <row r="3" s="1" customFormat="1" ht="25.65" customHeight="1" spans="1:7">
      <c r="A3" s="120" t="s">
        <v>73</v>
      </c>
      <c r="B3" s="121"/>
      <c r="C3" s="121"/>
      <c r="D3" s="122"/>
      <c r="E3" s="123"/>
      <c r="F3" s="121"/>
      <c r="G3" s="124"/>
    </row>
    <row r="4" s="1" customFormat="1" ht="37.65" customHeight="1" spans="1:7">
      <c r="A4" s="125" t="s">
        <v>19</v>
      </c>
      <c r="B4" s="18" t="s">
        <v>20</v>
      </c>
      <c r="C4" s="18" t="s">
        <v>21</v>
      </c>
      <c r="D4" s="18" t="s">
        <v>22</v>
      </c>
      <c r="E4" s="126" t="s">
        <v>23</v>
      </c>
      <c r="F4" s="18" t="s">
        <v>24</v>
      </c>
      <c r="G4" s="19" t="s">
        <v>25</v>
      </c>
    </row>
    <row r="5" s="1" customFormat="1" ht="25.65" customHeight="1" spans="1:7">
      <c r="A5" s="127" t="s">
        <v>74</v>
      </c>
      <c r="B5" s="128" t="s">
        <v>75</v>
      </c>
      <c r="C5" s="129"/>
      <c r="D5" s="130"/>
      <c r="E5" s="131"/>
      <c r="F5" s="132"/>
      <c r="G5" s="24"/>
    </row>
    <row r="6" s="1" customFormat="1" ht="25.65" customHeight="1" spans="1:7">
      <c r="A6" s="127" t="s">
        <v>76</v>
      </c>
      <c r="B6" s="133" t="s">
        <v>77</v>
      </c>
      <c r="C6" s="134"/>
      <c r="D6" s="26"/>
      <c r="E6" s="49"/>
      <c r="F6" s="135"/>
      <c r="G6" s="29"/>
    </row>
    <row r="7" s="1" customFormat="1" ht="72" spans="1:7">
      <c r="A7" s="102" t="s">
        <v>78</v>
      </c>
      <c r="B7" s="133" t="s">
        <v>79</v>
      </c>
      <c r="C7" s="134" t="s">
        <v>80</v>
      </c>
      <c r="D7" s="31">
        <v>74592.95</v>
      </c>
      <c r="E7" s="32"/>
      <c r="F7" s="33">
        <f>ROUND(D7*E7,0)</f>
        <v>0</v>
      </c>
      <c r="G7" s="97" t="s">
        <v>81</v>
      </c>
    </row>
    <row r="8" s="1" customFormat="1" ht="72" spans="1:7">
      <c r="A8" s="41" t="s">
        <v>82</v>
      </c>
      <c r="B8" s="30" t="s">
        <v>83</v>
      </c>
      <c r="C8" s="36" t="s">
        <v>80</v>
      </c>
      <c r="D8" s="31">
        <v>1489.92</v>
      </c>
      <c r="E8" s="32"/>
      <c r="F8" s="33">
        <f t="shared" ref="F8:F13" si="0">ROUND(D8*E8,0)</f>
        <v>0</v>
      </c>
      <c r="G8" s="97" t="s">
        <v>81</v>
      </c>
    </row>
    <row r="9" s="1" customFormat="1" ht="72" spans="1:7">
      <c r="A9" s="41" t="s">
        <v>84</v>
      </c>
      <c r="B9" s="30" t="s">
        <v>85</v>
      </c>
      <c r="C9" s="36" t="s">
        <v>80</v>
      </c>
      <c r="D9" s="31">
        <v>10745.54</v>
      </c>
      <c r="E9" s="32"/>
      <c r="F9" s="33">
        <f t="shared" si="0"/>
        <v>0</v>
      </c>
      <c r="G9" s="97" t="s">
        <v>81</v>
      </c>
    </row>
    <row r="10" s="1" customFormat="1" ht="72" spans="1:7">
      <c r="A10" s="41" t="s">
        <v>86</v>
      </c>
      <c r="B10" s="30" t="s">
        <v>87</v>
      </c>
      <c r="C10" s="36" t="s">
        <v>80</v>
      </c>
      <c r="D10" s="31">
        <v>1689</v>
      </c>
      <c r="E10" s="32"/>
      <c r="F10" s="33">
        <f t="shared" si="0"/>
        <v>0</v>
      </c>
      <c r="G10" s="97" t="s">
        <v>81</v>
      </c>
    </row>
    <row r="11" s="1" customFormat="1" ht="72" spans="1:7">
      <c r="A11" s="41" t="s">
        <v>86</v>
      </c>
      <c r="B11" s="30" t="s">
        <v>88</v>
      </c>
      <c r="C11" s="36" t="s">
        <v>80</v>
      </c>
      <c r="D11" s="31">
        <v>22.88</v>
      </c>
      <c r="E11" s="32"/>
      <c r="F11" s="33">
        <f t="shared" si="0"/>
        <v>0</v>
      </c>
      <c r="G11" s="97" t="s">
        <v>81</v>
      </c>
    </row>
    <row r="12" s="1" customFormat="1" ht="60" spans="1:7">
      <c r="A12" s="41" t="s">
        <v>89</v>
      </c>
      <c r="B12" s="30" t="s">
        <v>90</v>
      </c>
      <c r="C12" s="36" t="s">
        <v>80</v>
      </c>
      <c r="D12" s="31">
        <v>25.74</v>
      </c>
      <c r="E12" s="32"/>
      <c r="F12" s="33">
        <f t="shared" si="0"/>
        <v>0</v>
      </c>
      <c r="G12" s="97" t="s">
        <v>91</v>
      </c>
    </row>
    <row r="13" s="1" customFormat="1" ht="60" spans="1:7">
      <c r="A13" s="41" t="s">
        <v>92</v>
      </c>
      <c r="B13" s="30" t="s">
        <v>93</v>
      </c>
      <c r="C13" s="36" t="s">
        <v>80</v>
      </c>
      <c r="D13" s="31">
        <v>8220.45</v>
      </c>
      <c r="E13" s="32"/>
      <c r="F13" s="33">
        <f t="shared" si="0"/>
        <v>0</v>
      </c>
      <c r="G13" s="97" t="s">
        <v>94</v>
      </c>
    </row>
    <row r="14" s="1" customFormat="1" ht="25" customHeight="1" spans="1:7">
      <c r="A14" s="136" t="s">
        <v>95</v>
      </c>
      <c r="B14" s="137"/>
      <c r="C14" s="58"/>
      <c r="D14" s="138"/>
      <c r="E14" s="139"/>
      <c r="F14" s="111">
        <f>SUM(F7:F13)</f>
        <v>0</v>
      </c>
      <c r="G14" s="140"/>
    </row>
  </sheetData>
  <sheetProtection password="CB23" sheet="1" objects="1"/>
  <mergeCells count="4">
    <mergeCell ref="A1:G1"/>
    <mergeCell ref="A2:G2"/>
    <mergeCell ref="A3:G3"/>
    <mergeCell ref="A14:B14"/>
  </mergeCells>
  <printOptions horizontalCentered="1"/>
  <pageMargins left="0.393055555555556" right="0" top="0.869444444444444" bottom="0.979861111111111" header="0.511805555555556" footer="0.511805555555556"/>
  <pageSetup paperSize="9" orientation="portrait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G70"/>
  <sheetViews>
    <sheetView view="pageBreakPreview" zoomScaleNormal="100" workbookViewId="0">
      <selection activeCell="A2" sqref="A2:G2"/>
    </sheetView>
  </sheetViews>
  <sheetFormatPr defaultColWidth="8.7" defaultRowHeight="15.75" outlineLevelCol="6"/>
  <cols>
    <col min="1" max="1" width="6.90833333333333" style="5" customWidth="1"/>
    <col min="2" max="2" width="25.5" style="5" customWidth="1"/>
    <col min="3" max="3" width="5.69166666666667" style="5" customWidth="1"/>
    <col min="4" max="4" width="10.375" style="6" customWidth="1"/>
    <col min="5" max="5" width="10.1916666666667" style="84" customWidth="1"/>
    <col min="6" max="6" width="10.1916666666667" style="7" customWidth="1"/>
    <col min="7" max="7" width="21.5" style="5" customWidth="1"/>
    <col min="8" max="16384" width="8.7" style="5"/>
  </cols>
  <sheetData>
    <row r="1" ht="30.15" customHeight="1" spans="1:7">
      <c r="A1" s="85" t="s">
        <v>17</v>
      </c>
      <c r="B1" s="85"/>
      <c r="C1" s="85"/>
      <c r="D1" s="86"/>
      <c r="E1" s="87"/>
      <c r="F1" s="85"/>
      <c r="G1" s="85"/>
    </row>
    <row r="2" ht="25.65" customHeight="1" spans="1:7">
      <c r="A2" s="9" t="str">
        <f>塘汉快速路汇总!A2</f>
        <v>工程名称：滨海新区8条国省级公路维修工程（一期-塘汉快速路）施工</v>
      </c>
      <c r="B2" s="9"/>
      <c r="C2" s="9"/>
      <c r="D2" s="88"/>
      <c r="E2" s="89"/>
      <c r="F2" s="10"/>
      <c r="G2" s="9"/>
    </row>
    <row r="3" s="1" customFormat="1" ht="25.65" customHeight="1" spans="1:7">
      <c r="A3" s="11" t="s">
        <v>96</v>
      </c>
      <c r="B3" s="12"/>
      <c r="C3" s="12"/>
      <c r="D3" s="68"/>
      <c r="E3" s="90"/>
      <c r="F3" s="12"/>
      <c r="G3" s="13"/>
    </row>
    <row r="4" s="1" customFormat="1" ht="37.65" customHeight="1" spans="1:7">
      <c r="A4" s="14" t="s">
        <v>19</v>
      </c>
      <c r="B4" s="15" t="s">
        <v>20</v>
      </c>
      <c r="C4" s="15" t="s">
        <v>21</v>
      </c>
      <c r="D4" s="16" t="s">
        <v>22</v>
      </c>
      <c r="E4" s="17" t="s">
        <v>23</v>
      </c>
      <c r="F4" s="18" t="s">
        <v>24</v>
      </c>
      <c r="G4" s="19" t="s">
        <v>25</v>
      </c>
    </row>
    <row r="5" s="1" customFormat="1" ht="25" customHeight="1" spans="1:7">
      <c r="A5" s="20"/>
      <c r="B5" s="91" t="s">
        <v>97</v>
      </c>
      <c r="C5" s="22"/>
      <c r="D5" s="23"/>
      <c r="E5" s="92"/>
      <c r="F5" s="93"/>
      <c r="G5" s="24"/>
    </row>
    <row r="6" s="1" customFormat="1" ht="25" customHeight="1" spans="1:7">
      <c r="A6" s="20" t="s">
        <v>98</v>
      </c>
      <c r="B6" s="21" t="s">
        <v>99</v>
      </c>
      <c r="C6" s="22"/>
      <c r="D6" s="23"/>
      <c r="E6" s="94"/>
      <c r="F6" s="95"/>
      <c r="G6" s="29"/>
    </row>
    <row r="7" s="1" customFormat="1" ht="24" spans="1:7">
      <c r="A7" s="20" t="s">
        <v>100</v>
      </c>
      <c r="B7" s="21" t="s">
        <v>101</v>
      </c>
      <c r="C7" s="22"/>
      <c r="D7" s="23"/>
      <c r="E7" s="96"/>
      <c r="F7" s="95"/>
      <c r="G7" s="24"/>
    </row>
    <row r="8" s="1" customFormat="1" ht="84" spans="1:7">
      <c r="A8" s="20" t="s">
        <v>29</v>
      </c>
      <c r="B8" s="21" t="s">
        <v>102</v>
      </c>
      <c r="C8" s="22" t="s">
        <v>103</v>
      </c>
      <c r="D8" s="31">
        <v>152230.5</v>
      </c>
      <c r="E8" s="32"/>
      <c r="F8" s="33">
        <f>ROUND(D8*E8,0)</f>
        <v>0</v>
      </c>
      <c r="G8" s="97" t="s">
        <v>104</v>
      </c>
    </row>
    <row r="9" s="1" customFormat="1" ht="25" customHeight="1" spans="1:7">
      <c r="A9" s="25" t="s">
        <v>105</v>
      </c>
      <c r="B9" s="21" t="s">
        <v>106</v>
      </c>
      <c r="C9" s="22"/>
      <c r="D9" s="31"/>
      <c r="E9" s="98"/>
      <c r="F9" s="33"/>
      <c r="G9" s="97"/>
    </row>
    <row r="10" s="1" customFormat="1" ht="25" customHeight="1" spans="1:7">
      <c r="A10" s="35" t="s">
        <v>107</v>
      </c>
      <c r="B10" s="30" t="s">
        <v>108</v>
      </c>
      <c r="C10" s="36"/>
      <c r="D10" s="31"/>
      <c r="E10" s="98"/>
      <c r="F10" s="33"/>
      <c r="G10" s="97"/>
    </row>
    <row r="11" s="1" customFormat="1" ht="84" spans="1:7">
      <c r="A11" s="189" t="s">
        <v>29</v>
      </c>
      <c r="B11" s="30" t="s">
        <v>102</v>
      </c>
      <c r="C11" s="22" t="s">
        <v>103</v>
      </c>
      <c r="D11" s="31">
        <v>152185.75</v>
      </c>
      <c r="E11" s="32"/>
      <c r="F11" s="33">
        <f t="shared" ref="F9:F40" si="0">ROUND(D11*E11,0)</f>
        <v>0</v>
      </c>
      <c r="G11" s="97" t="s">
        <v>104</v>
      </c>
    </row>
    <row r="12" s="1" customFormat="1" ht="25" customHeight="1" spans="1:7">
      <c r="A12" s="41" t="s">
        <v>109</v>
      </c>
      <c r="B12" s="42" t="s">
        <v>110</v>
      </c>
      <c r="C12" s="36"/>
      <c r="D12" s="31"/>
      <c r="E12" s="37"/>
      <c r="F12" s="33"/>
      <c r="G12" s="97"/>
    </row>
    <row r="13" s="1" customFormat="1" ht="96" spans="1:7">
      <c r="A13" s="41" t="s">
        <v>111</v>
      </c>
      <c r="B13" s="42" t="s">
        <v>112</v>
      </c>
      <c r="C13" s="22" t="s">
        <v>103</v>
      </c>
      <c r="D13" s="31">
        <v>152239</v>
      </c>
      <c r="E13" s="32"/>
      <c r="F13" s="33">
        <f t="shared" si="0"/>
        <v>0</v>
      </c>
      <c r="G13" s="97" t="s">
        <v>113</v>
      </c>
    </row>
    <row r="14" s="1" customFormat="1" ht="96" spans="1:7">
      <c r="A14" s="25" t="s">
        <v>114</v>
      </c>
      <c r="B14" s="45" t="s">
        <v>115</v>
      </c>
      <c r="C14" s="22" t="s">
        <v>103</v>
      </c>
      <c r="D14" s="31">
        <v>152164</v>
      </c>
      <c r="E14" s="32"/>
      <c r="F14" s="33">
        <f t="shared" si="0"/>
        <v>0</v>
      </c>
      <c r="G14" s="97" t="s">
        <v>113</v>
      </c>
    </row>
    <row r="15" s="1" customFormat="1" ht="25" customHeight="1" spans="1:7">
      <c r="A15" s="25" t="s">
        <v>116</v>
      </c>
      <c r="B15" s="44" t="s">
        <v>117</v>
      </c>
      <c r="C15" s="99"/>
      <c r="D15" s="39"/>
      <c r="E15" s="37"/>
      <c r="F15" s="33"/>
      <c r="G15" s="100"/>
    </row>
    <row r="16" s="1" customFormat="1" ht="25" customHeight="1" spans="1:7">
      <c r="A16" s="25" t="s">
        <v>118</v>
      </c>
      <c r="B16" s="45" t="s">
        <v>119</v>
      </c>
      <c r="C16" s="99"/>
      <c r="D16" s="39"/>
      <c r="E16" s="37"/>
      <c r="F16" s="33"/>
      <c r="G16" s="100"/>
    </row>
    <row r="17" s="1" customFormat="1" ht="96" spans="1:7">
      <c r="A17" s="25" t="s">
        <v>29</v>
      </c>
      <c r="B17" s="44" t="s">
        <v>120</v>
      </c>
      <c r="C17" s="22" t="s">
        <v>103</v>
      </c>
      <c r="D17" s="31">
        <v>152388.5</v>
      </c>
      <c r="E17" s="32"/>
      <c r="F17" s="33">
        <f t="shared" si="0"/>
        <v>0</v>
      </c>
      <c r="G17" s="97" t="s">
        <v>121</v>
      </c>
    </row>
    <row r="18" s="1" customFormat="1" ht="25" customHeight="1" spans="1:7">
      <c r="A18" s="25" t="s">
        <v>122</v>
      </c>
      <c r="B18" s="45" t="s">
        <v>123</v>
      </c>
      <c r="C18" s="99"/>
      <c r="D18" s="39"/>
      <c r="E18" s="37"/>
      <c r="F18" s="33"/>
      <c r="G18" s="100"/>
    </row>
    <row r="19" s="1" customFormat="1" ht="84" spans="1:7">
      <c r="A19" s="25" t="s">
        <v>124</v>
      </c>
      <c r="B19" s="30" t="s">
        <v>125</v>
      </c>
      <c r="C19" s="22" t="s">
        <v>103</v>
      </c>
      <c r="D19" s="31">
        <v>152230.5</v>
      </c>
      <c r="E19" s="32"/>
      <c r="F19" s="33">
        <f t="shared" si="0"/>
        <v>0</v>
      </c>
      <c r="G19" s="97" t="s">
        <v>126</v>
      </c>
    </row>
    <row r="20" s="1" customFormat="1" ht="25" customHeight="1" spans="1:7">
      <c r="A20" s="25" t="s">
        <v>127</v>
      </c>
      <c r="B20" s="30" t="s">
        <v>128</v>
      </c>
      <c r="C20" s="99"/>
      <c r="D20" s="39"/>
      <c r="E20" s="46"/>
      <c r="F20" s="33"/>
      <c r="G20" s="100"/>
    </row>
    <row r="21" s="1" customFormat="1" ht="27" customHeight="1" spans="1:7">
      <c r="A21" s="41" t="s">
        <v>129</v>
      </c>
      <c r="B21" s="30" t="s">
        <v>130</v>
      </c>
      <c r="C21" s="99"/>
      <c r="D21" s="39"/>
      <c r="E21" s="46"/>
      <c r="F21" s="33"/>
      <c r="G21" s="100"/>
    </row>
    <row r="22" s="1" customFormat="1" ht="96" spans="1:7">
      <c r="A22" s="25" t="s">
        <v>29</v>
      </c>
      <c r="B22" s="30" t="s">
        <v>131</v>
      </c>
      <c r="C22" s="22" t="s">
        <v>103</v>
      </c>
      <c r="D22" s="31">
        <v>152292</v>
      </c>
      <c r="E22" s="32"/>
      <c r="F22" s="33">
        <f t="shared" si="0"/>
        <v>0</v>
      </c>
      <c r="G22" s="97" t="s">
        <v>121</v>
      </c>
    </row>
    <row r="23" s="1" customFormat="1" ht="25" customHeight="1" spans="1:7">
      <c r="A23" s="25" t="s">
        <v>132</v>
      </c>
      <c r="B23" s="30" t="s">
        <v>133</v>
      </c>
      <c r="C23" s="22"/>
      <c r="D23" s="31"/>
      <c r="E23" s="37"/>
      <c r="F23" s="33"/>
      <c r="G23" s="97"/>
    </row>
    <row r="24" s="1" customFormat="1" ht="132" spans="1:7">
      <c r="A24" s="25" t="s">
        <v>134</v>
      </c>
      <c r="B24" s="30" t="s">
        <v>135</v>
      </c>
      <c r="C24" s="22" t="s">
        <v>80</v>
      </c>
      <c r="D24" s="31">
        <v>48.64</v>
      </c>
      <c r="E24" s="32"/>
      <c r="F24" s="33">
        <f t="shared" si="0"/>
        <v>0</v>
      </c>
      <c r="G24" s="97" t="s">
        <v>136</v>
      </c>
    </row>
    <row r="25" s="1" customFormat="1" ht="27" customHeight="1" spans="1:7">
      <c r="A25" s="190" t="s">
        <v>137</v>
      </c>
      <c r="B25" s="30" t="s">
        <v>138</v>
      </c>
      <c r="C25" s="43"/>
      <c r="D25" s="31"/>
      <c r="E25" s="46"/>
      <c r="F25" s="33"/>
      <c r="G25" s="97"/>
    </row>
    <row r="26" s="1" customFormat="1" ht="25" customHeight="1" spans="1:7">
      <c r="A26" s="101" t="s">
        <v>139</v>
      </c>
      <c r="B26" s="30" t="s">
        <v>140</v>
      </c>
      <c r="C26" s="43"/>
      <c r="D26" s="31"/>
      <c r="E26" s="46"/>
      <c r="F26" s="33"/>
      <c r="G26" s="97"/>
    </row>
    <row r="27" s="1" customFormat="1" ht="108" spans="1:7">
      <c r="A27" s="101">
        <v>-1</v>
      </c>
      <c r="B27" s="30" t="s">
        <v>141</v>
      </c>
      <c r="C27" s="43" t="s">
        <v>142</v>
      </c>
      <c r="D27" s="31">
        <v>172</v>
      </c>
      <c r="E27" s="32"/>
      <c r="F27" s="33">
        <f t="shared" si="0"/>
        <v>0</v>
      </c>
      <c r="G27" s="97" t="s">
        <v>143</v>
      </c>
    </row>
    <row r="28" s="1" customFormat="1" ht="96" spans="1:7">
      <c r="A28" s="101">
        <v>-2</v>
      </c>
      <c r="B28" s="30" t="s">
        <v>144</v>
      </c>
      <c r="C28" s="43" t="s">
        <v>142</v>
      </c>
      <c r="D28" s="31">
        <v>22503</v>
      </c>
      <c r="E28" s="32"/>
      <c r="F28" s="33">
        <f t="shared" si="0"/>
        <v>0</v>
      </c>
      <c r="G28" s="97" t="s">
        <v>145</v>
      </c>
    </row>
    <row r="29" s="1" customFormat="1" ht="60" spans="1:7">
      <c r="A29" s="101">
        <v>-3</v>
      </c>
      <c r="B29" s="30" t="s">
        <v>146</v>
      </c>
      <c r="C29" s="43" t="s">
        <v>142</v>
      </c>
      <c r="D29" s="31">
        <v>172</v>
      </c>
      <c r="E29" s="32"/>
      <c r="F29" s="33">
        <f t="shared" si="0"/>
        <v>0</v>
      </c>
      <c r="G29" s="97" t="s">
        <v>147</v>
      </c>
    </row>
    <row r="30" s="1" customFormat="1" ht="60" spans="1:7">
      <c r="A30" s="101">
        <v>-4</v>
      </c>
      <c r="B30" s="30" t="s">
        <v>148</v>
      </c>
      <c r="C30" s="43" t="s">
        <v>142</v>
      </c>
      <c r="D30" s="31">
        <v>22503</v>
      </c>
      <c r="E30" s="32"/>
      <c r="F30" s="33">
        <f t="shared" si="0"/>
        <v>0</v>
      </c>
      <c r="G30" s="97" t="s">
        <v>147</v>
      </c>
    </row>
    <row r="31" s="1" customFormat="1" ht="25" customHeight="1" spans="1:7">
      <c r="A31" s="190" t="s">
        <v>149</v>
      </c>
      <c r="B31" s="30" t="s">
        <v>150</v>
      </c>
      <c r="C31" s="43"/>
      <c r="D31" s="31"/>
      <c r="E31" s="46"/>
      <c r="F31" s="33"/>
      <c r="G31" s="97"/>
    </row>
    <row r="32" s="1" customFormat="1" ht="84" spans="1:7">
      <c r="A32" s="25" t="s">
        <v>151</v>
      </c>
      <c r="B32" s="30" t="s">
        <v>152</v>
      </c>
      <c r="C32" s="22" t="s">
        <v>103</v>
      </c>
      <c r="D32" s="31">
        <v>1139.5</v>
      </c>
      <c r="E32" s="32"/>
      <c r="F32" s="33">
        <f t="shared" si="0"/>
        <v>0</v>
      </c>
      <c r="G32" s="97" t="s">
        <v>153</v>
      </c>
    </row>
    <row r="33" s="1" customFormat="1" ht="60" spans="1:7">
      <c r="A33" s="41" t="s">
        <v>154</v>
      </c>
      <c r="B33" s="30" t="s">
        <v>155</v>
      </c>
      <c r="C33" s="22" t="s">
        <v>103</v>
      </c>
      <c r="D33" s="31">
        <v>971.2</v>
      </c>
      <c r="E33" s="32"/>
      <c r="F33" s="33">
        <f t="shared" si="0"/>
        <v>0</v>
      </c>
      <c r="G33" s="97" t="s">
        <v>156</v>
      </c>
    </row>
    <row r="34" s="1" customFormat="1" ht="60" spans="1:7">
      <c r="A34" s="25" t="s">
        <v>157</v>
      </c>
      <c r="B34" s="30" t="s">
        <v>158</v>
      </c>
      <c r="C34" s="22" t="s">
        <v>103</v>
      </c>
      <c r="D34" s="31">
        <v>1200</v>
      </c>
      <c r="E34" s="32"/>
      <c r="F34" s="33">
        <f t="shared" si="0"/>
        <v>0</v>
      </c>
      <c r="G34" s="97" t="s">
        <v>147</v>
      </c>
    </row>
    <row r="35" s="1" customFormat="1" ht="108" spans="1:7">
      <c r="A35" s="25" t="s">
        <v>159</v>
      </c>
      <c r="B35" s="30" t="s">
        <v>160</v>
      </c>
      <c r="C35" s="22" t="s">
        <v>103</v>
      </c>
      <c r="D35" s="31">
        <v>1200</v>
      </c>
      <c r="E35" s="32"/>
      <c r="F35" s="33">
        <f t="shared" si="0"/>
        <v>0</v>
      </c>
      <c r="G35" s="97" t="s">
        <v>161</v>
      </c>
    </row>
    <row r="36" s="1" customFormat="1" ht="72" spans="1:7">
      <c r="A36" s="25" t="s">
        <v>162</v>
      </c>
      <c r="B36" s="30" t="s">
        <v>163</v>
      </c>
      <c r="C36" s="22" t="s">
        <v>103</v>
      </c>
      <c r="D36" s="31">
        <v>1200</v>
      </c>
      <c r="E36" s="32"/>
      <c r="F36" s="33">
        <f t="shared" si="0"/>
        <v>0</v>
      </c>
      <c r="G36" s="97" t="s">
        <v>164</v>
      </c>
    </row>
    <row r="37" s="1" customFormat="1" ht="108" spans="1:7">
      <c r="A37" s="102" t="s">
        <v>165</v>
      </c>
      <c r="B37" s="30" t="s">
        <v>166</v>
      </c>
      <c r="C37" s="43" t="s">
        <v>167</v>
      </c>
      <c r="D37" s="31">
        <v>66</v>
      </c>
      <c r="E37" s="32"/>
      <c r="F37" s="33">
        <f t="shared" si="0"/>
        <v>0</v>
      </c>
      <c r="G37" s="97" t="s">
        <v>168</v>
      </c>
    </row>
    <row r="38" s="1" customFormat="1" ht="25" customHeight="1" spans="1:7">
      <c r="A38" s="103"/>
      <c r="B38" s="104" t="s">
        <v>169</v>
      </c>
      <c r="C38" s="99"/>
      <c r="D38" s="39"/>
      <c r="E38" s="46"/>
      <c r="F38" s="33"/>
      <c r="G38" s="100"/>
    </row>
    <row r="39" s="1" customFormat="1" ht="25" customHeight="1" spans="1:7">
      <c r="A39" s="20" t="s">
        <v>109</v>
      </c>
      <c r="B39" s="21" t="s">
        <v>110</v>
      </c>
      <c r="C39" s="22"/>
      <c r="D39" s="31"/>
      <c r="E39" s="46"/>
      <c r="F39" s="33"/>
      <c r="G39" s="97"/>
    </row>
    <row r="40" s="1" customFormat="1" ht="96" spans="1:7">
      <c r="A40" s="20" t="s">
        <v>114</v>
      </c>
      <c r="B40" s="21" t="s">
        <v>115</v>
      </c>
      <c r="C40" s="22" t="s">
        <v>103</v>
      </c>
      <c r="D40" s="31">
        <v>37248</v>
      </c>
      <c r="E40" s="32"/>
      <c r="F40" s="33">
        <f t="shared" si="0"/>
        <v>0</v>
      </c>
      <c r="G40" s="97" t="s">
        <v>170</v>
      </c>
    </row>
    <row r="41" s="1" customFormat="1" ht="25" customHeight="1" spans="1:7">
      <c r="A41" s="20" t="s">
        <v>127</v>
      </c>
      <c r="B41" s="21" t="s">
        <v>128</v>
      </c>
      <c r="C41" s="47"/>
      <c r="D41" s="39"/>
      <c r="E41" s="46"/>
      <c r="F41" s="33"/>
      <c r="G41" s="100"/>
    </row>
    <row r="42" s="1" customFormat="1" ht="27" customHeight="1" spans="1:7">
      <c r="A42" s="20" t="s">
        <v>129</v>
      </c>
      <c r="B42" s="21" t="s">
        <v>130</v>
      </c>
      <c r="C42" s="47"/>
      <c r="D42" s="39"/>
      <c r="E42" s="46"/>
      <c r="F42" s="33"/>
      <c r="G42" s="100"/>
    </row>
    <row r="43" s="1" customFormat="1" ht="96" spans="1:7">
      <c r="A43" s="25" t="s">
        <v>29</v>
      </c>
      <c r="B43" s="21" t="s">
        <v>171</v>
      </c>
      <c r="C43" s="22" t="s">
        <v>103</v>
      </c>
      <c r="D43" s="31">
        <v>37248</v>
      </c>
      <c r="E43" s="32"/>
      <c r="F43" s="33">
        <f>ROUND(D43*E43,0)</f>
        <v>0</v>
      </c>
      <c r="G43" s="97" t="s">
        <v>121</v>
      </c>
    </row>
    <row r="44" s="83" customFormat="1" ht="25" customHeight="1" spans="1:7">
      <c r="A44" s="103"/>
      <c r="B44" s="104" t="s">
        <v>172</v>
      </c>
      <c r="C44" s="99"/>
      <c r="D44" s="39"/>
      <c r="E44" s="46"/>
      <c r="F44" s="33"/>
      <c r="G44" s="100"/>
    </row>
    <row r="45" s="83" customFormat="1" ht="25" customHeight="1" spans="1:7">
      <c r="A45" s="20" t="s">
        <v>109</v>
      </c>
      <c r="B45" s="21" t="s">
        <v>110</v>
      </c>
      <c r="C45" s="22"/>
      <c r="D45" s="31"/>
      <c r="E45" s="46"/>
      <c r="F45" s="33"/>
      <c r="G45" s="97"/>
    </row>
    <row r="46" s="83" customFormat="1" ht="96" spans="1:7">
      <c r="A46" s="20" t="s">
        <v>114</v>
      </c>
      <c r="B46" s="21" t="s">
        <v>115</v>
      </c>
      <c r="C46" s="22" t="s">
        <v>103</v>
      </c>
      <c r="D46" s="31">
        <v>211127.41</v>
      </c>
      <c r="E46" s="32"/>
      <c r="F46" s="33">
        <f>ROUND(D46*E46,0)</f>
        <v>0</v>
      </c>
      <c r="G46" s="97" t="s">
        <v>113</v>
      </c>
    </row>
    <row r="47" s="83" customFormat="1" ht="25" customHeight="1" spans="1:7">
      <c r="A47" s="20" t="s">
        <v>127</v>
      </c>
      <c r="B47" s="21" t="s">
        <v>128</v>
      </c>
      <c r="C47" s="47"/>
      <c r="D47" s="39"/>
      <c r="E47" s="46"/>
      <c r="F47" s="33"/>
      <c r="G47" s="100"/>
    </row>
    <row r="48" s="83" customFormat="1" ht="27" customHeight="1" spans="1:7">
      <c r="A48" s="20" t="s">
        <v>129</v>
      </c>
      <c r="B48" s="21" t="s">
        <v>173</v>
      </c>
      <c r="C48" s="47"/>
      <c r="D48" s="39"/>
      <c r="E48" s="46"/>
      <c r="F48" s="33"/>
      <c r="G48" s="100"/>
    </row>
    <row r="49" s="83" customFormat="1" ht="96" spans="1:7">
      <c r="A49" s="25" t="s">
        <v>29</v>
      </c>
      <c r="B49" s="21" t="s">
        <v>131</v>
      </c>
      <c r="C49" s="22" t="s">
        <v>103</v>
      </c>
      <c r="D49" s="31">
        <v>211127.41</v>
      </c>
      <c r="E49" s="32"/>
      <c r="F49" s="33">
        <f>ROUND(D49*E49,0)</f>
        <v>0</v>
      </c>
      <c r="G49" s="97" t="s">
        <v>121</v>
      </c>
    </row>
    <row r="50" s="1" customFormat="1" ht="25" customHeight="1" spans="1:7">
      <c r="A50" s="105"/>
      <c r="B50" s="91" t="s">
        <v>174</v>
      </c>
      <c r="C50" s="75"/>
      <c r="D50" s="71"/>
      <c r="E50" s="46"/>
      <c r="F50" s="33"/>
      <c r="G50" s="106"/>
    </row>
    <row r="51" s="1" customFormat="1" ht="25" customHeight="1" spans="1:7">
      <c r="A51" s="20" t="s">
        <v>98</v>
      </c>
      <c r="B51" s="21" t="s">
        <v>99</v>
      </c>
      <c r="C51" s="22"/>
      <c r="D51" s="22"/>
      <c r="E51" s="94"/>
      <c r="F51" s="33"/>
      <c r="G51" s="29"/>
    </row>
    <row r="52" s="1" customFormat="1" ht="24" spans="1:7">
      <c r="A52" s="20" t="s">
        <v>100</v>
      </c>
      <c r="B52" s="21" t="s">
        <v>101</v>
      </c>
      <c r="C52" s="22"/>
      <c r="D52" s="22"/>
      <c r="E52" s="96"/>
      <c r="F52" s="33"/>
      <c r="G52" s="24"/>
    </row>
    <row r="53" s="1" customFormat="1" ht="84" spans="1:7">
      <c r="A53" s="20" t="s">
        <v>29</v>
      </c>
      <c r="B53" s="21" t="s">
        <v>102</v>
      </c>
      <c r="C53" s="22" t="s">
        <v>103</v>
      </c>
      <c r="D53" s="31">
        <v>45669.15</v>
      </c>
      <c r="E53" s="32"/>
      <c r="F53" s="33">
        <f>ROUND(D53*E53,0)</f>
        <v>0</v>
      </c>
      <c r="G53" s="97" t="s">
        <v>104</v>
      </c>
    </row>
    <row r="54" s="1" customFormat="1" ht="25" customHeight="1" spans="1:7">
      <c r="A54" s="41" t="s">
        <v>109</v>
      </c>
      <c r="B54" s="42" t="s">
        <v>110</v>
      </c>
      <c r="C54" s="36"/>
      <c r="D54" s="31"/>
      <c r="E54" s="46"/>
      <c r="F54" s="33"/>
      <c r="G54" s="97"/>
    </row>
    <row r="55" s="1" customFormat="1" ht="96" spans="1:7">
      <c r="A55" s="41" t="s">
        <v>111</v>
      </c>
      <c r="B55" s="42" t="s">
        <v>112</v>
      </c>
      <c r="C55" s="22" t="s">
        <v>103</v>
      </c>
      <c r="D55" s="31">
        <v>45669.15</v>
      </c>
      <c r="E55" s="32"/>
      <c r="F55" s="33">
        <f>ROUND(D55*E55,0)</f>
        <v>0</v>
      </c>
      <c r="G55" s="97" t="s">
        <v>113</v>
      </c>
    </row>
    <row r="56" s="1" customFormat="1" ht="25" customHeight="1" spans="1:7">
      <c r="A56" s="25" t="s">
        <v>122</v>
      </c>
      <c r="B56" s="45" t="s">
        <v>123</v>
      </c>
      <c r="C56" s="99"/>
      <c r="D56" s="39"/>
      <c r="E56" s="46"/>
      <c r="F56" s="33"/>
      <c r="G56" s="100"/>
    </row>
    <row r="57" s="1" customFormat="1" ht="84" spans="1:7">
      <c r="A57" s="25" t="s">
        <v>124</v>
      </c>
      <c r="B57" s="30" t="s">
        <v>125</v>
      </c>
      <c r="C57" s="22" t="s">
        <v>103</v>
      </c>
      <c r="D57" s="31">
        <v>45669.15</v>
      </c>
      <c r="E57" s="32"/>
      <c r="F57" s="33">
        <f>ROUND(D57*E57,0)</f>
        <v>0</v>
      </c>
      <c r="G57" s="97" t="s">
        <v>126</v>
      </c>
    </row>
    <row r="58" s="1" customFormat="1" ht="24" spans="1:7">
      <c r="A58" s="105"/>
      <c r="B58" s="104" t="s">
        <v>175</v>
      </c>
      <c r="C58" s="75"/>
      <c r="D58" s="71"/>
      <c r="E58" s="46"/>
      <c r="F58" s="33"/>
      <c r="G58" s="106"/>
    </row>
    <row r="59" s="1" customFormat="1" ht="25" customHeight="1" spans="1:7">
      <c r="A59" s="41" t="s">
        <v>109</v>
      </c>
      <c r="B59" s="42" t="s">
        <v>110</v>
      </c>
      <c r="C59" s="36"/>
      <c r="D59" s="31"/>
      <c r="E59" s="46"/>
      <c r="F59" s="33"/>
      <c r="G59" s="97"/>
    </row>
    <row r="60" s="1" customFormat="1" ht="96" spans="1:7">
      <c r="A60" s="25" t="s">
        <v>111</v>
      </c>
      <c r="B60" s="45" t="s">
        <v>115</v>
      </c>
      <c r="C60" s="22" t="s">
        <v>103</v>
      </c>
      <c r="D60" s="31">
        <v>21112.44</v>
      </c>
      <c r="E60" s="32"/>
      <c r="F60" s="33">
        <f>ROUND(D60*E60,0)</f>
        <v>0</v>
      </c>
      <c r="G60" s="97" t="s">
        <v>113</v>
      </c>
    </row>
    <row r="61" s="83" customFormat="1" ht="25" customHeight="1" spans="1:7">
      <c r="A61" s="20" t="s">
        <v>127</v>
      </c>
      <c r="B61" s="21" t="s">
        <v>128</v>
      </c>
      <c r="C61" s="47"/>
      <c r="D61" s="39"/>
      <c r="E61" s="46"/>
      <c r="F61" s="33"/>
      <c r="G61" s="100"/>
    </row>
    <row r="62" s="1" customFormat="1" ht="25" customHeight="1" spans="1:7">
      <c r="A62" s="35" t="s">
        <v>129</v>
      </c>
      <c r="B62" s="45" t="s">
        <v>119</v>
      </c>
      <c r="C62" s="36"/>
      <c r="D62" s="31"/>
      <c r="E62" s="46"/>
      <c r="F62" s="33"/>
      <c r="G62" s="97"/>
    </row>
    <row r="63" s="1" customFormat="1" ht="96" spans="1:7">
      <c r="A63" s="189" t="s">
        <v>29</v>
      </c>
      <c r="B63" s="30" t="s">
        <v>120</v>
      </c>
      <c r="C63" s="22" t="s">
        <v>103</v>
      </c>
      <c r="D63" s="31">
        <v>21112.44</v>
      </c>
      <c r="E63" s="32"/>
      <c r="F63" s="33">
        <f>ROUND(D63*E63,0)</f>
        <v>0</v>
      </c>
      <c r="G63" s="97" t="s">
        <v>121</v>
      </c>
    </row>
    <row r="64" s="1" customFormat="1" ht="24" spans="1:7">
      <c r="A64" s="35"/>
      <c r="B64" s="104" t="s">
        <v>176</v>
      </c>
      <c r="C64" s="22"/>
      <c r="D64" s="31"/>
      <c r="E64" s="37"/>
      <c r="F64" s="33"/>
      <c r="G64" s="97"/>
    </row>
    <row r="65" s="1" customFormat="1" ht="25" customHeight="1" spans="1:7">
      <c r="A65" s="41" t="s">
        <v>109</v>
      </c>
      <c r="B65" s="42" t="s">
        <v>110</v>
      </c>
      <c r="C65" s="36"/>
      <c r="D65" s="31"/>
      <c r="E65" s="46"/>
      <c r="F65" s="33"/>
      <c r="G65" s="97"/>
    </row>
    <row r="66" s="1" customFormat="1" ht="96" spans="1:7">
      <c r="A66" s="25" t="s">
        <v>111</v>
      </c>
      <c r="B66" s="45" t="s">
        <v>115</v>
      </c>
      <c r="C66" s="22" t="s">
        <v>103</v>
      </c>
      <c r="D66" s="31">
        <v>3724.8</v>
      </c>
      <c r="E66" s="32"/>
      <c r="F66" s="33">
        <f>ROUND(D66*E66,0)</f>
        <v>0</v>
      </c>
      <c r="G66" s="97" t="s">
        <v>113</v>
      </c>
    </row>
    <row r="67" s="83" customFormat="1" ht="25" customHeight="1" spans="1:7">
      <c r="A67" s="20" t="s">
        <v>127</v>
      </c>
      <c r="B67" s="21" t="s">
        <v>128</v>
      </c>
      <c r="C67" s="47"/>
      <c r="D67" s="39"/>
      <c r="E67" s="46"/>
      <c r="F67" s="33"/>
      <c r="G67" s="100"/>
    </row>
    <row r="68" s="1" customFormat="1" ht="24" spans="1:7">
      <c r="A68" s="35" t="s">
        <v>129</v>
      </c>
      <c r="B68" s="30" t="s">
        <v>177</v>
      </c>
      <c r="C68" s="36"/>
      <c r="D68" s="31"/>
      <c r="E68" s="46"/>
      <c r="F68" s="33"/>
      <c r="G68" s="97"/>
    </row>
    <row r="69" s="1" customFormat="1" ht="96" spans="1:7">
      <c r="A69" s="189" t="s">
        <v>29</v>
      </c>
      <c r="B69" s="30" t="s">
        <v>131</v>
      </c>
      <c r="C69" s="22" t="s">
        <v>103</v>
      </c>
      <c r="D69" s="31">
        <v>3724.8</v>
      </c>
      <c r="E69" s="32"/>
      <c r="F69" s="33">
        <f>ROUND(D69*E69,0)</f>
        <v>0</v>
      </c>
      <c r="G69" s="97" t="s">
        <v>121</v>
      </c>
    </row>
    <row r="70" s="1" customFormat="1" ht="25" customHeight="1" spans="1:7">
      <c r="A70" s="107" t="s">
        <v>178</v>
      </c>
      <c r="B70" s="108"/>
      <c r="C70" s="58"/>
      <c r="D70" s="109"/>
      <c r="E70" s="110"/>
      <c r="F70" s="111">
        <f>SUM(F8:F69)</f>
        <v>0</v>
      </c>
      <c r="G70" s="112"/>
    </row>
  </sheetData>
  <sheetProtection password="CB23" sheet="1" objects="1"/>
  <protectedRanges>
    <protectedRange sqref="E10:E31 E54:E55 E56:E57 E59:E60 E62:E63 E65:E66 E68:E69" name="区域1"/>
    <protectedRange sqref="E11 E63 E69" name="区域1_2"/>
    <protectedRange sqref="E13 E55" name="区域1_3"/>
    <protectedRange sqref="E14 E60 E66" name="区域1_3_1"/>
    <protectedRange sqref="E19 E57" name="区域1_4"/>
    <protectedRange sqref="E31" name="区域1_5_1"/>
    <protectedRange sqref="E34:E36 E37" name="区域1_1"/>
  </protectedRanges>
  <mergeCells count="4">
    <mergeCell ref="A1:G1"/>
    <mergeCell ref="A2:G2"/>
    <mergeCell ref="A3:G3"/>
    <mergeCell ref="A70:B70"/>
  </mergeCells>
  <printOptions horizontalCentered="1"/>
  <pageMargins left="0.393055555555556" right="0" top="0.786805555555556" bottom="0.786805555555556" header="0.511805555555556" footer="0.511805555555556"/>
  <pageSetup paperSize="9" scale="84" orientation="portrait" horizontalDpi="600" verticalDpi="300"/>
  <headerFooter alignWithMargins="0"/>
  <rowBreaks count="1" manualBreakCount="1">
    <brk id="55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view="pageBreakPreview" zoomScaleNormal="100" workbookViewId="0">
      <selection activeCell="A2" sqref="A2:G2"/>
    </sheetView>
  </sheetViews>
  <sheetFormatPr defaultColWidth="8.7" defaultRowHeight="15.75" outlineLevelCol="6"/>
  <cols>
    <col min="1" max="1" width="6.90833333333333" style="5" customWidth="1"/>
    <col min="2" max="2" width="26.2083333333333" style="5" customWidth="1"/>
    <col min="3" max="3" width="5.69166666666667" style="5" customWidth="1"/>
    <col min="4" max="4" width="9.25" style="6" customWidth="1"/>
    <col min="5" max="5" width="9.50833333333333" style="5" customWidth="1"/>
    <col min="6" max="6" width="10.1916666666667" style="7" customWidth="1"/>
    <col min="7" max="7" width="23.0083333333333" style="5" customWidth="1"/>
    <col min="8" max="16384" width="8.7" style="5"/>
  </cols>
  <sheetData>
    <row r="1" ht="30.15" customHeight="1" spans="1:7">
      <c r="A1" s="8" t="s">
        <v>17</v>
      </c>
      <c r="B1" s="8"/>
      <c r="C1" s="8"/>
      <c r="D1" s="64"/>
      <c r="E1" s="8"/>
      <c r="F1" s="8"/>
      <c r="G1" s="8"/>
    </row>
    <row r="2" ht="26.4" customHeight="1" spans="1:7">
      <c r="A2" s="65" t="str">
        <f>塘汉快速路汇总!A2</f>
        <v>工程名称：滨海新区8条国省级公路维修工程（一期-塘汉快速路）施工</v>
      </c>
      <c r="B2" s="65"/>
      <c r="C2" s="65"/>
      <c r="D2" s="66"/>
      <c r="E2" s="65"/>
      <c r="F2" s="67"/>
      <c r="G2" s="65"/>
    </row>
    <row r="3" s="1" customFormat="1" ht="25.65" customHeight="1" spans="1:7">
      <c r="A3" s="11" t="s">
        <v>179</v>
      </c>
      <c r="B3" s="12"/>
      <c r="C3" s="12"/>
      <c r="D3" s="68"/>
      <c r="E3" s="12"/>
      <c r="F3" s="12"/>
      <c r="G3" s="13"/>
    </row>
    <row r="4" s="1" customFormat="1" ht="37.65" customHeight="1" spans="1:7">
      <c r="A4" s="14" t="s">
        <v>19</v>
      </c>
      <c r="B4" s="15" t="s">
        <v>20</v>
      </c>
      <c r="C4" s="15" t="s">
        <v>21</v>
      </c>
      <c r="D4" s="16" t="s">
        <v>22</v>
      </c>
      <c r="E4" s="17" t="s">
        <v>23</v>
      </c>
      <c r="F4" s="18" t="s">
        <v>24</v>
      </c>
      <c r="G4" s="19" t="s">
        <v>25</v>
      </c>
    </row>
    <row r="5" s="1" customFormat="1" ht="31.5" customHeight="1" spans="1:7">
      <c r="A5" s="25" t="s">
        <v>180</v>
      </c>
      <c r="B5" s="21" t="s">
        <v>181</v>
      </c>
      <c r="C5" s="22"/>
      <c r="D5" s="69"/>
      <c r="E5" s="27"/>
      <c r="F5" s="28"/>
      <c r="G5" s="34"/>
    </row>
    <row r="6" s="1" customFormat="1" ht="31.5" customHeight="1" spans="1:7">
      <c r="A6" s="25" t="s">
        <v>182</v>
      </c>
      <c r="B6" s="21" t="s">
        <v>183</v>
      </c>
      <c r="C6" s="22"/>
      <c r="D6" s="69"/>
      <c r="E6" s="27"/>
      <c r="F6" s="28"/>
      <c r="G6" s="34"/>
    </row>
    <row r="7" s="1" customFormat="1" ht="36" spans="1:7">
      <c r="A7" s="25" t="s">
        <v>29</v>
      </c>
      <c r="B7" s="21" t="s">
        <v>184</v>
      </c>
      <c r="C7" s="22" t="s">
        <v>142</v>
      </c>
      <c r="D7" s="31">
        <v>46</v>
      </c>
      <c r="E7" s="32"/>
      <c r="F7" s="33">
        <f>ROUND(D7*E7,0)</f>
        <v>0</v>
      </c>
      <c r="G7" s="34" t="s">
        <v>185</v>
      </c>
    </row>
    <row r="8" s="1" customFormat="1" ht="36" spans="1:7">
      <c r="A8" s="70" t="s">
        <v>33</v>
      </c>
      <c r="B8" s="21" t="s">
        <v>186</v>
      </c>
      <c r="C8" s="22" t="s">
        <v>142</v>
      </c>
      <c r="D8" s="71">
        <v>69</v>
      </c>
      <c r="E8" s="72"/>
      <c r="F8" s="33">
        <f t="shared" ref="F8:F13" si="0">ROUND(D8*E8,0)</f>
        <v>0</v>
      </c>
      <c r="G8" s="73" t="s">
        <v>187</v>
      </c>
    </row>
    <row r="9" s="1" customFormat="1" ht="60" spans="1:7">
      <c r="A9" s="70" t="s">
        <v>36</v>
      </c>
      <c r="B9" s="74" t="s">
        <v>188</v>
      </c>
      <c r="C9" s="75" t="s">
        <v>103</v>
      </c>
      <c r="D9" s="71">
        <v>1.15</v>
      </c>
      <c r="E9" s="72"/>
      <c r="F9" s="33">
        <f t="shared" si="0"/>
        <v>0</v>
      </c>
      <c r="G9" s="73" t="s">
        <v>189</v>
      </c>
    </row>
    <row r="10" s="1" customFormat="1" ht="32.25" customHeight="1" spans="1:7">
      <c r="A10" s="70" t="s">
        <v>190</v>
      </c>
      <c r="B10" s="74" t="s">
        <v>191</v>
      </c>
      <c r="C10" s="75"/>
      <c r="D10" s="71"/>
      <c r="E10" s="76"/>
      <c r="F10" s="33"/>
      <c r="G10" s="73"/>
    </row>
    <row r="11" s="1" customFormat="1" ht="32.25" customHeight="1" spans="1:7">
      <c r="A11" s="70" t="s">
        <v>192</v>
      </c>
      <c r="B11" s="74" t="s">
        <v>193</v>
      </c>
      <c r="C11" s="75"/>
      <c r="D11" s="71"/>
      <c r="E11" s="76"/>
      <c r="F11" s="33"/>
      <c r="G11" s="73"/>
    </row>
    <row r="12" s="1" customFormat="1" ht="84" spans="1:7">
      <c r="A12" s="70" t="s">
        <v>29</v>
      </c>
      <c r="B12" s="74" t="s">
        <v>194</v>
      </c>
      <c r="C12" s="75" t="s">
        <v>103</v>
      </c>
      <c r="D12" s="71">
        <v>1.3</v>
      </c>
      <c r="E12" s="77"/>
      <c r="F12" s="33">
        <f t="shared" si="0"/>
        <v>0</v>
      </c>
      <c r="G12" s="73" t="s">
        <v>195</v>
      </c>
    </row>
    <row r="13" s="1" customFormat="1" ht="60" spans="1:7">
      <c r="A13" s="70" t="s">
        <v>33</v>
      </c>
      <c r="B13" s="74" t="s">
        <v>196</v>
      </c>
      <c r="C13" s="75" t="s">
        <v>142</v>
      </c>
      <c r="D13" s="71">
        <v>208</v>
      </c>
      <c r="E13" s="72"/>
      <c r="F13" s="33">
        <f t="shared" si="0"/>
        <v>0</v>
      </c>
      <c r="G13" s="34" t="s">
        <v>197</v>
      </c>
    </row>
    <row r="14" s="1" customFormat="1" ht="26.4" customHeight="1" spans="1:7">
      <c r="A14" s="56" t="s">
        <v>198</v>
      </c>
      <c r="B14" s="57"/>
      <c r="C14" s="58"/>
      <c r="D14" s="59"/>
      <c r="E14" s="59"/>
      <c r="F14" s="61">
        <f>SUM(F7:F13)</f>
        <v>0</v>
      </c>
      <c r="G14" s="62"/>
    </row>
    <row r="15" s="63" customFormat="1" ht="33.9" customHeight="1" spans="1:6">
      <c r="A15" s="78"/>
      <c r="B15" s="78"/>
      <c r="C15" s="78"/>
      <c r="D15" s="79"/>
      <c r="E15" s="78"/>
      <c r="F15" s="80"/>
    </row>
    <row r="16" s="63" customFormat="1" ht="25.65" customHeight="1" spans="4:6">
      <c r="D16" s="81"/>
      <c r="F16" s="82"/>
    </row>
    <row r="17" s="63" customFormat="1" ht="25.65" customHeight="1" spans="2:6">
      <c r="B17" s="63" t="s">
        <v>199</v>
      </c>
      <c r="D17" s="81"/>
      <c r="F17" s="82"/>
    </row>
    <row r="18" s="63" customFormat="1" spans="4:6">
      <c r="D18" s="81"/>
      <c r="F18" s="82"/>
    </row>
    <row r="19" s="63" customFormat="1" spans="4:6">
      <c r="D19" s="81"/>
      <c r="F19" s="82"/>
    </row>
    <row r="20" s="63" customFormat="1" spans="4:6">
      <c r="D20" s="81"/>
      <c r="F20" s="82"/>
    </row>
    <row r="21" s="63" customFormat="1" spans="4:6">
      <c r="D21" s="81"/>
      <c r="F21" s="82"/>
    </row>
    <row r="22" s="63" customFormat="1" spans="4:6">
      <c r="D22" s="81"/>
      <c r="F22" s="82"/>
    </row>
    <row r="23" s="63" customFormat="1" spans="4:6">
      <c r="D23" s="81"/>
      <c r="F23" s="82"/>
    </row>
    <row r="24" s="63" customFormat="1" spans="4:6">
      <c r="D24" s="81"/>
      <c r="F24" s="82"/>
    </row>
    <row r="25" s="63" customFormat="1" spans="4:6">
      <c r="D25" s="81"/>
      <c r="F25" s="82"/>
    </row>
    <row r="26" s="63" customFormat="1" spans="4:6">
      <c r="D26" s="81"/>
      <c r="F26" s="82"/>
    </row>
    <row r="27" s="63" customFormat="1" spans="4:6">
      <c r="D27" s="81"/>
      <c r="F27" s="82"/>
    </row>
    <row r="28" s="63" customFormat="1" spans="4:6">
      <c r="D28" s="81"/>
      <c r="F28" s="82"/>
    </row>
    <row r="29" s="63" customFormat="1" spans="4:6">
      <c r="D29" s="81"/>
      <c r="F29" s="82"/>
    </row>
    <row r="30" s="63" customFormat="1" spans="4:6">
      <c r="D30" s="81"/>
      <c r="F30" s="82"/>
    </row>
    <row r="31" s="63" customFormat="1" spans="4:6">
      <c r="D31" s="81"/>
      <c r="F31" s="82"/>
    </row>
    <row r="32" s="63" customFormat="1" spans="4:6">
      <c r="D32" s="81"/>
      <c r="F32" s="82"/>
    </row>
    <row r="33" s="63" customFormat="1" spans="4:6">
      <c r="D33" s="81"/>
      <c r="F33" s="82"/>
    </row>
    <row r="34" s="63" customFormat="1" spans="4:6">
      <c r="D34" s="81"/>
      <c r="F34" s="82"/>
    </row>
    <row r="35" s="63" customFormat="1" spans="4:6">
      <c r="D35" s="81"/>
      <c r="F35" s="82"/>
    </row>
    <row r="36" s="63" customFormat="1" spans="4:6">
      <c r="D36" s="81"/>
      <c r="F36" s="82"/>
    </row>
    <row r="37" s="63" customFormat="1" spans="4:6">
      <c r="D37" s="81"/>
      <c r="F37" s="82"/>
    </row>
    <row r="38" s="63" customFormat="1" spans="4:6">
      <c r="D38" s="81"/>
      <c r="F38" s="82"/>
    </row>
    <row r="39" s="63" customFormat="1" spans="4:6">
      <c r="D39" s="81"/>
      <c r="F39" s="82"/>
    </row>
    <row r="40" s="63" customFormat="1" spans="4:6">
      <c r="D40" s="81"/>
      <c r="F40" s="82"/>
    </row>
    <row r="41" s="63" customFormat="1" spans="4:6">
      <c r="D41" s="81"/>
      <c r="F41" s="82"/>
    </row>
    <row r="42" s="63" customFormat="1" spans="4:6">
      <c r="D42" s="81"/>
      <c r="F42" s="82"/>
    </row>
    <row r="43" s="63" customFormat="1" spans="4:6">
      <c r="D43" s="81"/>
      <c r="F43" s="82"/>
    </row>
    <row r="44" s="63" customFormat="1" spans="4:6">
      <c r="D44" s="81"/>
      <c r="F44" s="82"/>
    </row>
    <row r="45" s="63" customFormat="1" spans="4:6">
      <c r="D45" s="81"/>
      <c r="F45" s="82"/>
    </row>
    <row r="46" s="63" customFormat="1" spans="4:6">
      <c r="D46" s="81"/>
      <c r="F46" s="82"/>
    </row>
    <row r="47" s="63" customFormat="1" spans="4:6">
      <c r="D47" s="81"/>
      <c r="F47" s="82"/>
    </row>
    <row r="48" s="63" customFormat="1" spans="4:6">
      <c r="D48" s="81"/>
      <c r="F48" s="82"/>
    </row>
    <row r="49" s="63" customFormat="1" spans="4:6">
      <c r="D49" s="81"/>
      <c r="F49" s="82"/>
    </row>
    <row r="50" s="63" customFormat="1" spans="4:6">
      <c r="D50" s="81"/>
      <c r="F50" s="82"/>
    </row>
    <row r="51" s="63" customFormat="1" spans="4:6">
      <c r="D51" s="81"/>
      <c r="F51" s="82"/>
    </row>
  </sheetData>
  <sheetProtection password="CB23" sheet="1" objects="1"/>
  <mergeCells count="4">
    <mergeCell ref="A1:G1"/>
    <mergeCell ref="A2:G2"/>
    <mergeCell ref="A3:G3"/>
    <mergeCell ref="A14:B14"/>
  </mergeCells>
  <printOptions horizontalCentered="1"/>
  <pageMargins left="0.393055555555556" right="0" top="0.984027777777778" bottom="0.984027777777778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G91"/>
  <sheetViews>
    <sheetView tabSelected="1" view="pageBreakPreview" zoomScaleNormal="100" workbookViewId="0">
      <selection activeCell="J4" sqref="J4"/>
    </sheetView>
  </sheetViews>
  <sheetFormatPr defaultColWidth="8.7" defaultRowHeight="15.75" outlineLevelCol="6"/>
  <cols>
    <col min="1" max="1" width="6.90833333333333" style="5" customWidth="1"/>
    <col min="2" max="2" width="26.2083333333333" style="5" customWidth="1"/>
    <col min="3" max="3" width="5.69166666666667" style="5" customWidth="1"/>
    <col min="4" max="4" width="10.2" style="6" customWidth="1"/>
    <col min="5" max="5" width="9.50833333333333" style="5" customWidth="1"/>
    <col min="6" max="6" width="10.1916666666667" style="7" customWidth="1"/>
    <col min="7" max="7" width="22.25" style="5" customWidth="1"/>
    <col min="8" max="16384" width="8.7" style="5"/>
  </cols>
  <sheetData>
    <row r="1" ht="30.15" customHeight="1" spans="1:7">
      <c r="A1" s="8" t="s">
        <v>17</v>
      </c>
      <c r="B1" s="8"/>
      <c r="C1" s="8"/>
      <c r="D1" s="8"/>
      <c r="E1" s="8"/>
      <c r="F1" s="8"/>
      <c r="G1" s="8"/>
    </row>
    <row r="2" ht="25.65" customHeight="1" spans="1:7">
      <c r="A2" s="9" t="str">
        <f>塘汉快速路汇总!A2</f>
        <v>工程名称：滨海新区8条国省级公路维修工程（一期-塘汉快速路）施工</v>
      </c>
      <c r="B2" s="9"/>
      <c r="C2" s="9"/>
      <c r="D2" s="9"/>
      <c r="E2" s="9"/>
      <c r="F2" s="10"/>
      <c r="G2" s="9"/>
    </row>
    <row r="3" s="1" customFormat="1" ht="25.65" customHeight="1" spans="1:7">
      <c r="A3" s="11" t="s">
        <v>200</v>
      </c>
      <c r="B3" s="12"/>
      <c r="C3" s="12"/>
      <c r="D3" s="12"/>
      <c r="E3" s="12"/>
      <c r="F3" s="12"/>
      <c r="G3" s="13"/>
    </row>
    <row r="4" s="1" customFormat="1" ht="37.65" customHeight="1" spans="1:7">
      <c r="A4" s="14" t="s">
        <v>19</v>
      </c>
      <c r="B4" s="15" t="s">
        <v>20</v>
      </c>
      <c r="C4" s="15" t="s">
        <v>21</v>
      </c>
      <c r="D4" s="16" t="s">
        <v>22</v>
      </c>
      <c r="E4" s="17" t="s">
        <v>23</v>
      </c>
      <c r="F4" s="18" t="s">
        <v>24</v>
      </c>
      <c r="G4" s="19" t="s">
        <v>25</v>
      </c>
    </row>
    <row r="5" s="1" customFormat="1" ht="25.65" customHeight="1" spans="1:7">
      <c r="A5" s="20" t="s">
        <v>201</v>
      </c>
      <c r="B5" s="21" t="s">
        <v>202</v>
      </c>
      <c r="C5" s="22"/>
      <c r="D5" s="23"/>
      <c r="E5" s="22"/>
      <c r="F5" s="22"/>
      <c r="G5" s="24"/>
    </row>
    <row r="6" s="1" customFormat="1" ht="25.65" customHeight="1" spans="1:7">
      <c r="A6" s="25" t="s">
        <v>203</v>
      </c>
      <c r="B6" s="21" t="s">
        <v>204</v>
      </c>
      <c r="C6" s="22"/>
      <c r="D6" s="26"/>
      <c r="E6" s="27"/>
      <c r="F6" s="28"/>
      <c r="G6" s="29"/>
    </row>
    <row r="7" s="1" customFormat="1" ht="24.9" customHeight="1" spans="1:7">
      <c r="A7" s="25" t="s">
        <v>29</v>
      </c>
      <c r="B7" s="30" t="s">
        <v>205</v>
      </c>
      <c r="C7" s="22"/>
      <c r="D7" s="26"/>
      <c r="E7" s="27"/>
      <c r="F7" s="28"/>
      <c r="G7" s="24"/>
    </row>
    <row r="8" s="1" customFormat="1" ht="180" spans="1:7">
      <c r="A8" s="25" t="s">
        <v>206</v>
      </c>
      <c r="B8" s="30" t="s">
        <v>207</v>
      </c>
      <c r="C8" s="22" t="s">
        <v>142</v>
      </c>
      <c r="D8" s="31">
        <v>1270</v>
      </c>
      <c r="E8" s="32"/>
      <c r="F8" s="33">
        <f>ROUND(D8*E8,0)</f>
        <v>0</v>
      </c>
      <c r="G8" s="34" t="s">
        <v>208</v>
      </c>
    </row>
    <row r="9" s="1" customFormat="1" ht="180" spans="1:7">
      <c r="A9" s="25" t="s">
        <v>209</v>
      </c>
      <c r="B9" s="30" t="s">
        <v>210</v>
      </c>
      <c r="C9" s="22" t="s">
        <v>142</v>
      </c>
      <c r="D9" s="31">
        <v>1753</v>
      </c>
      <c r="E9" s="32"/>
      <c r="F9" s="33">
        <f t="shared" ref="F9:F40" si="0">ROUND(D9*E9,0)</f>
        <v>0</v>
      </c>
      <c r="G9" s="34" t="s">
        <v>211</v>
      </c>
    </row>
    <row r="10" s="1" customFormat="1" ht="180" spans="1:7">
      <c r="A10" s="35" t="s">
        <v>212</v>
      </c>
      <c r="B10" s="30" t="s">
        <v>213</v>
      </c>
      <c r="C10" s="36" t="s">
        <v>167</v>
      </c>
      <c r="D10" s="31">
        <v>31</v>
      </c>
      <c r="E10" s="32"/>
      <c r="F10" s="33">
        <f t="shared" si="0"/>
        <v>0</v>
      </c>
      <c r="G10" s="34" t="s">
        <v>208</v>
      </c>
    </row>
    <row r="11" s="1" customFormat="1" ht="180" spans="1:7">
      <c r="A11" s="35">
        <v>-4</v>
      </c>
      <c r="B11" s="30" t="s">
        <v>214</v>
      </c>
      <c r="C11" s="36" t="s">
        <v>167</v>
      </c>
      <c r="D11" s="31">
        <v>31</v>
      </c>
      <c r="E11" s="32"/>
      <c r="F11" s="33">
        <f t="shared" si="0"/>
        <v>0</v>
      </c>
      <c r="G11" s="34" t="s">
        <v>211</v>
      </c>
    </row>
    <row r="12" s="1" customFormat="1" ht="24.9" customHeight="1" spans="1:7">
      <c r="A12" s="25" t="s">
        <v>215</v>
      </c>
      <c r="B12" s="30" t="s">
        <v>216</v>
      </c>
      <c r="C12" s="36"/>
      <c r="D12" s="31"/>
      <c r="E12" s="37"/>
      <c r="F12" s="33"/>
      <c r="G12" s="34"/>
    </row>
    <row r="13" s="1" customFormat="1" ht="24.9" customHeight="1" spans="1:7">
      <c r="A13" s="25" t="s">
        <v>29</v>
      </c>
      <c r="B13" s="30" t="s">
        <v>217</v>
      </c>
      <c r="C13" s="38"/>
      <c r="D13" s="39"/>
      <c r="E13" s="37"/>
      <c r="F13" s="33"/>
      <c r="G13" s="40"/>
    </row>
    <row r="14" s="1" customFormat="1" ht="96" spans="1:7">
      <c r="A14" s="25" t="s">
        <v>206</v>
      </c>
      <c r="B14" s="30" t="s">
        <v>218</v>
      </c>
      <c r="C14" s="36" t="s">
        <v>142</v>
      </c>
      <c r="D14" s="31">
        <v>18955</v>
      </c>
      <c r="E14" s="32"/>
      <c r="F14" s="33">
        <f t="shared" si="0"/>
        <v>0</v>
      </c>
      <c r="G14" s="34" t="s">
        <v>219</v>
      </c>
    </row>
    <row r="15" s="1" customFormat="1" ht="96" spans="1:7">
      <c r="A15" s="25" t="s">
        <v>209</v>
      </c>
      <c r="B15" s="30" t="s">
        <v>220</v>
      </c>
      <c r="C15" s="36" t="s">
        <v>142</v>
      </c>
      <c r="D15" s="31">
        <v>20817</v>
      </c>
      <c r="E15" s="32"/>
      <c r="F15" s="33">
        <f t="shared" si="0"/>
        <v>0</v>
      </c>
      <c r="G15" s="34" t="s">
        <v>219</v>
      </c>
    </row>
    <row r="16" s="1" customFormat="1" ht="25" customHeight="1" spans="1:7">
      <c r="A16" s="41" t="s">
        <v>36</v>
      </c>
      <c r="B16" s="30" t="s">
        <v>221</v>
      </c>
      <c r="C16" s="38"/>
      <c r="D16" s="39"/>
      <c r="E16" s="37"/>
      <c r="F16" s="33"/>
      <c r="G16" s="40"/>
    </row>
    <row r="17" s="1" customFormat="1" ht="180" spans="1:7">
      <c r="A17" s="25" t="s">
        <v>206</v>
      </c>
      <c r="B17" s="30" t="s">
        <v>222</v>
      </c>
      <c r="C17" s="36" t="s">
        <v>167</v>
      </c>
      <c r="D17" s="31">
        <v>13</v>
      </c>
      <c r="E17" s="32"/>
      <c r="F17" s="33">
        <f t="shared" si="0"/>
        <v>0</v>
      </c>
      <c r="G17" s="34" t="s">
        <v>211</v>
      </c>
    </row>
    <row r="18" s="1" customFormat="1" ht="180" spans="1:7">
      <c r="A18" s="25" t="s">
        <v>209</v>
      </c>
      <c r="B18" s="30" t="s">
        <v>223</v>
      </c>
      <c r="C18" s="36" t="s">
        <v>167</v>
      </c>
      <c r="D18" s="31">
        <v>13</v>
      </c>
      <c r="E18" s="32"/>
      <c r="F18" s="33">
        <f t="shared" si="0"/>
        <v>0</v>
      </c>
      <c r="G18" s="34" t="s">
        <v>211</v>
      </c>
    </row>
    <row r="19" s="1" customFormat="1" ht="96" spans="1:7">
      <c r="A19" s="25" t="s">
        <v>212</v>
      </c>
      <c r="B19" s="30" t="s">
        <v>224</v>
      </c>
      <c r="C19" s="36" t="s">
        <v>167</v>
      </c>
      <c r="D19" s="31">
        <v>7</v>
      </c>
      <c r="E19" s="32"/>
      <c r="F19" s="33">
        <f t="shared" si="0"/>
        <v>0</v>
      </c>
      <c r="G19" s="34" t="s">
        <v>219</v>
      </c>
    </row>
    <row r="20" s="1" customFormat="1" ht="36" spans="1:7">
      <c r="A20" s="25" t="s">
        <v>225</v>
      </c>
      <c r="B20" s="30" t="s">
        <v>226</v>
      </c>
      <c r="C20" s="36" t="s">
        <v>142</v>
      </c>
      <c r="D20" s="31">
        <v>21504</v>
      </c>
      <c r="E20" s="32"/>
      <c r="F20" s="33">
        <f t="shared" si="0"/>
        <v>0</v>
      </c>
      <c r="G20" s="34" t="s">
        <v>227</v>
      </c>
    </row>
    <row r="21" s="1" customFormat="1" ht="36" spans="1:7">
      <c r="A21" s="25" t="s">
        <v>228</v>
      </c>
      <c r="B21" s="30" t="s">
        <v>229</v>
      </c>
      <c r="C21" s="36" t="s">
        <v>142</v>
      </c>
      <c r="D21" s="31">
        <v>-21504</v>
      </c>
      <c r="E21" s="32"/>
      <c r="F21" s="33">
        <f t="shared" si="0"/>
        <v>0</v>
      </c>
      <c r="G21" s="34" t="s">
        <v>230</v>
      </c>
    </row>
    <row r="22" s="1" customFormat="1" ht="51.9" customHeight="1" spans="1:7">
      <c r="A22" s="25" t="s">
        <v>231</v>
      </c>
      <c r="B22" s="30" t="s">
        <v>232</v>
      </c>
      <c r="C22" s="36"/>
      <c r="D22" s="31"/>
      <c r="E22" s="37"/>
      <c r="F22" s="33"/>
      <c r="G22" s="34"/>
    </row>
    <row r="23" s="1" customFormat="1" ht="96" spans="1:7">
      <c r="A23" s="41" t="s">
        <v>36</v>
      </c>
      <c r="B23" s="30" t="s">
        <v>233</v>
      </c>
      <c r="C23" s="36" t="s">
        <v>234</v>
      </c>
      <c r="D23" s="31">
        <v>5</v>
      </c>
      <c r="E23" s="32"/>
      <c r="F23" s="33">
        <f t="shared" si="0"/>
        <v>0</v>
      </c>
      <c r="G23" s="34" t="s">
        <v>235</v>
      </c>
    </row>
    <row r="24" s="1" customFormat="1" ht="24.9" customHeight="1" spans="1:7">
      <c r="A24" s="41" t="s">
        <v>236</v>
      </c>
      <c r="B24" s="42" t="s">
        <v>237</v>
      </c>
      <c r="C24" s="36"/>
      <c r="D24" s="31"/>
      <c r="E24" s="37"/>
      <c r="F24" s="33"/>
      <c r="G24" s="34"/>
    </row>
    <row r="25" s="1" customFormat="1" ht="24.9" customHeight="1" spans="1:7">
      <c r="A25" s="25" t="s">
        <v>238</v>
      </c>
      <c r="B25" s="30" t="s">
        <v>239</v>
      </c>
      <c r="C25" s="36"/>
      <c r="D25" s="31"/>
      <c r="E25" s="37"/>
      <c r="F25" s="33"/>
      <c r="G25" s="34"/>
    </row>
    <row r="26" s="1" customFormat="1" ht="108" spans="1:7">
      <c r="A26" s="25" t="s">
        <v>206</v>
      </c>
      <c r="B26" s="30" t="s">
        <v>240</v>
      </c>
      <c r="C26" s="36" t="s">
        <v>234</v>
      </c>
      <c r="D26" s="31">
        <v>11</v>
      </c>
      <c r="E26" s="32"/>
      <c r="F26" s="33">
        <f t="shared" si="0"/>
        <v>0</v>
      </c>
      <c r="G26" s="34" t="s">
        <v>241</v>
      </c>
    </row>
    <row r="27" s="1" customFormat="1" ht="108" spans="1:7">
      <c r="A27" s="25" t="s">
        <v>209</v>
      </c>
      <c r="B27" s="30" t="s">
        <v>242</v>
      </c>
      <c r="C27" s="36" t="s">
        <v>234</v>
      </c>
      <c r="D27" s="31">
        <v>3</v>
      </c>
      <c r="E27" s="32"/>
      <c r="F27" s="33">
        <f t="shared" si="0"/>
        <v>0</v>
      </c>
      <c r="G27" s="34" t="s">
        <v>241</v>
      </c>
    </row>
    <row r="28" s="1" customFormat="1" ht="108" spans="1:7">
      <c r="A28" s="25" t="s">
        <v>212</v>
      </c>
      <c r="B28" s="30" t="s">
        <v>243</v>
      </c>
      <c r="C28" s="36" t="s">
        <v>234</v>
      </c>
      <c r="D28" s="31">
        <v>12</v>
      </c>
      <c r="E28" s="32"/>
      <c r="F28" s="33">
        <f t="shared" si="0"/>
        <v>0</v>
      </c>
      <c r="G28" s="34" t="s">
        <v>241</v>
      </c>
    </row>
    <row r="29" s="1" customFormat="1" ht="108" spans="1:7">
      <c r="A29" s="25" t="s">
        <v>244</v>
      </c>
      <c r="B29" s="30" t="s">
        <v>245</v>
      </c>
      <c r="C29" s="36" t="s">
        <v>234</v>
      </c>
      <c r="D29" s="31">
        <v>1</v>
      </c>
      <c r="E29" s="32"/>
      <c r="F29" s="33">
        <f t="shared" si="0"/>
        <v>0</v>
      </c>
      <c r="G29" s="34" t="s">
        <v>241</v>
      </c>
    </row>
    <row r="30" s="1" customFormat="1" ht="36" spans="1:7">
      <c r="A30" s="25" t="s">
        <v>246</v>
      </c>
      <c r="B30" s="30" t="s">
        <v>247</v>
      </c>
      <c r="C30" s="36" t="s">
        <v>248</v>
      </c>
      <c r="D30" s="31">
        <v>4</v>
      </c>
      <c r="E30" s="32"/>
      <c r="F30" s="33">
        <f t="shared" si="0"/>
        <v>0</v>
      </c>
      <c r="G30" s="34" t="s">
        <v>249</v>
      </c>
    </row>
    <row r="31" s="1" customFormat="1" ht="36" spans="1:7">
      <c r="A31" s="25" t="s">
        <v>250</v>
      </c>
      <c r="B31" s="30" t="s">
        <v>251</v>
      </c>
      <c r="C31" s="43" t="s">
        <v>248</v>
      </c>
      <c r="D31" s="31">
        <v>10</v>
      </c>
      <c r="E31" s="32"/>
      <c r="F31" s="33">
        <f t="shared" si="0"/>
        <v>0</v>
      </c>
      <c r="G31" s="34" t="s">
        <v>252</v>
      </c>
    </row>
    <row r="32" s="1" customFormat="1" ht="25" customHeight="1" spans="1:7">
      <c r="A32" s="25" t="s">
        <v>253</v>
      </c>
      <c r="B32" s="44" t="s">
        <v>254</v>
      </c>
      <c r="C32" s="43"/>
      <c r="D32" s="39"/>
      <c r="E32" s="37"/>
      <c r="F32" s="33"/>
      <c r="G32" s="34"/>
    </row>
    <row r="33" s="1" customFormat="1" ht="48" spans="1:7">
      <c r="A33" s="25" t="s">
        <v>206</v>
      </c>
      <c r="B33" s="44" t="s">
        <v>255</v>
      </c>
      <c r="C33" s="43" t="s">
        <v>248</v>
      </c>
      <c r="D33" s="31">
        <v>11</v>
      </c>
      <c r="E33" s="32"/>
      <c r="F33" s="33">
        <f t="shared" si="0"/>
        <v>0</v>
      </c>
      <c r="G33" s="34" t="s">
        <v>256</v>
      </c>
    </row>
    <row r="34" s="1" customFormat="1" ht="48" spans="1:7">
      <c r="A34" s="25" t="s">
        <v>209</v>
      </c>
      <c r="B34" s="44" t="s">
        <v>257</v>
      </c>
      <c r="C34" s="43" t="s">
        <v>248</v>
      </c>
      <c r="D34" s="31">
        <v>2</v>
      </c>
      <c r="E34" s="32"/>
      <c r="F34" s="33">
        <f t="shared" si="0"/>
        <v>0</v>
      </c>
      <c r="G34" s="34" t="s">
        <v>256</v>
      </c>
    </row>
    <row r="35" s="1" customFormat="1" ht="25" customHeight="1" spans="1:7">
      <c r="A35" s="25" t="s">
        <v>258</v>
      </c>
      <c r="B35" s="44" t="s">
        <v>259</v>
      </c>
      <c r="C35" s="43"/>
      <c r="D35" s="39"/>
      <c r="E35" s="37"/>
      <c r="F35" s="33"/>
      <c r="G35" s="34"/>
    </row>
    <row r="36" s="1" customFormat="1" ht="84" spans="1:7">
      <c r="A36" s="25" t="s">
        <v>258</v>
      </c>
      <c r="B36" s="45" t="s">
        <v>259</v>
      </c>
      <c r="C36" s="36" t="s">
        <v>248</v>
      </c>
      <c r="D36" s="31">
        <v>126</v>
      </c>
      <c r="E36" s="32"/>
      <c r="F36" s="33">
        <f t="shared" si="0"/>
        <v>0</v>
      </c>
      <c r="G36" s="34" t="s">
        <v>260</v>
      </c>
    </row>
    <row r="37" s="1" customFormat="1" ht="24.9" customHeight="1" spans="1:7">
      <c r="A37" s="25" t="s">
        <v>261</v>
      </c>
      <c r="B37" s="45" t="s">
        <v>262</v>
      </c>
      <c r="C37" s="36"/>
      <c r="D37" s="31"/>
      <c r="E37" s="46"/>
      <c r="F37" s="33"/>
      <c r="G37" s="34"/>
    </row>
    <row r="38" s="1" customFormat="1" ht="36" spans="1:7">
      <c r="A38" s="25" t="s">
        <v>206</v>
      </c>
      <c r="B38" s="45" t="s">
        <v>262</v>
      </c>
      <c r="C38" s="36" t="s">
        <v>248</v>
      </c>
      <c r="D38" s="31">
        <v>101</v>
      </c>
      <c r="E38" s="32"/>
      <c r="F38" s="33">
        <f t="shared" si="0"/>
        <v>0</v>
      </c>
      <c r="G38" s="34" t="s">
        <v>263</v>
      </c>
    </row>
    <row r="39" s="1" customFormat="1" ht="84" spans="1:7">
      <c r="A39" s="25" t="s">
        <v>264</v>
      </c>
      <c r="B39" s="45" t="s">
        <v>265</v>
      </c>
      <c r="C39" s="36" t="s">
        <v>248</v>
      </c>
      <c r="D39" s="31">
        <v>24</v>
      </c>
      <c r="E39" s="32"/>
      <c r="F39" s="33">
        <f t="shared" si="0"/>
        <v>0</v>
      </c>
      <c r="G39" s="34" t="s">
        <v>266</v>
      </c>
    </row>
    <row r="40" s="1" customFormat="1" ht="24.9" customHeight="1" spans="1:7">
      <c r="A40" s="25" t="s">
        <v>267</v>
      </c>
      <c r="B40" s="45" t="s">
        <v>268</v>
      </c>
      <c r="C40" s="38"/>
      <c r="D40" s="39"/>
      <c r="E40" s="46"/>
      <c r="F40" s="33"/>
      <c r="G40" s="40"/>
    </row>
    <row r="41" s="1" customFormat="1" ht="24.9" customHeight="1" spans="1:7">
      <c r="A41" s="25" t="s">
        <v>269</v>
      </c>
      <c r="B41" s="45" t="s">
        <v>270</v>
      </c>
      <c r="C41" s="38"/>
      <c r="D41" s="39"/>
      <c r="E41" s="46"/>
      <c r="F41" s="33"/>
      <c r="G41" s="40"/>
    </row>
    <row r="42" s="1" customFormat="1" ht="72" spans="1:7">
      <c r="A42" s="25" t="s">
        <v>29</v>
      </c>
      <c r="B42" s="45" t="s">
        <v>271</v>
      </c>
      <c r="C42" s="36" t="s">
        <v>103</v>
      </c>
      <c r="D42" s="31">
        <v>11946.8</v>
      </c>
      <c r="E42" s="32"/>
      <c r="F42" s="33">
        <f t="shared" ref="F41:F72" si="1">ROUND(D42*E42,0)</f>
        <v>0</v>
      </c>
      <c r="G42" s="34" t="s">
        <v>272</v>
      </c>
    </row>
    <row r="43" s="1" customFormat="1" ht="25.65" customHeight="1" spans="1:7">
      <c r="A43" s="20" t="s">
        <v>273</v>
      </c>
      <c r="B43" s="21" t="s">
        <v>274</v>
      </c>
      <c r="C43" s="22"/>
      <c r="D43" s="31"/>
      <c r="E43" s="37"/>
      <c r="F43" s="33"/>
      <c r="G43" s="34"/>
    </row>
    <row r="44" s="1" customFormat="1" ht="60" spans="1:7">
      <c r="A44" s="25" t="s">
        <v>29</v>
      </c>
      <c r="B44" s="21" t="s">
        <v>275</v>
      </c>
      <c r="C44" s="36" t="s">
        <v>103</v>
      </c>
      <c r="D44" s="31">
        <v>5548.34</v>
      </c>
      <c r="E44" s="32"/>
      <c r="F44" s="33">
        <f t="shared" si="1"/>
        <v>0</v>
      </c>
      <c r="G44" s="34" t="s">
        <v>276</v>
      </c>
    </row>
    <row r="45" s="1" customFormat="1" ht="24.9" customHeight="1" spans="1:7">
      <c r="A45" s="25" t="s">
        <v>277</v>
      </c>
      <c r="B45" s="30" t="s">
        <v>278</v>
      </c>
      <c r="C45" s="22"/>
      <c r="D45" s="31"/>
      <c r="E45" s="46"/>
      <c r="F45" s="33"/>
      <c r="G45" s="34"/>
    </row>
    <row r="46" s="1" customFormat="1" ht="24.9" customHeight="1" spans="1:7">
      <c r="A46" s="35" t="s">
        <v>33</v>
      </c>
      <c r="B46" s="30" t="s">
        <v>279</v>
      </c>
      <c r="C46" s="36"/>
      <c r="D46" s="31"/>
      <c r="E46" s="46"/>
      <c r="F46" s="33"/>
      <c r="G46" s="34"/>
    </row>
    <row r="47" s="1" customFormat="1" ht="48" spans="1:7">
      <c r="A47" s="25" t="s">
        <v>206</v>
      </c>
      <c r="B47" s="30" t="s">
        <v>280</v>
      </c>
      <c r="C47" s="36" t="s">
        <v>248</v>
      </c>
      <c r="D47" s="31">
        <v>435</v>
      </c>
      <c r="E47" s="32"/>
      <c r="F47" s="33">
        <f t="shared" si="1"/>
        <v>0</v>
      </c>
      <c r="G47" s="34" t="s">
        <v>281</v>
      </c>
    </row>
    <row r="48" s="1" customFormat="1" ht="48" spans="1:7">
      <c r="A48" s="35" t="s">
        <v>209</v>
      </c>
      <c r="B48" s="30" t="s">
        <v>282</v>
      </c>
      <c r="C48" s="36" t="s">
        <v>248</v>
      </c>
      <c r="D48" s="31">
        <v>90</v>
      </c>
      <c r="E48" s="32"/>
      <c r="F48" s="33">
        <f t="shared" si="1"/>
        <v>0</v>
      </c>
      <c r="G48" s="34" t="s">
        <v>281</v>
      </c>
    </row>
    <row r="49" s="1" customFormat="1" ht="48" spans="1:7">
      <c r="A49" s="35">
        <v>-3</v>
      </c>
      <c r="B49" s="30" t="s">
        <v>283</v>
      </c>
      <c r="C49" s="36" t="s">
        <v>248</v>
      </c>
      <c r="D49" s="31">
        <v>406</v>
      </c>
      <c r="E49" s="32"/>
      <c r="F49" s="33">
        <f t="shared" si="1"/>
        <v>0</v>
      </c>
      <c r="G49" s="34" t="s">
        <v>281</v>
      </c>
    </row>
    <row r="50" s="1" customFormat="1" ht="48" spans="1:7">
      <c r="A50" s="35">
        <v>-4</v>
      </c>
      <c r="B50" s="30" t="s">
        <v>284</v>
      </c>
      <c r="C50" s="36" t="s">
        <v>248</v>
      </c>
      <c r="D50" s="31">
        <v>130</v>
      </c>
      <c r="E50" s="32"/>
      <c r="F50" s="33">
        <f t="shared" si="1"/>
        <v>0</v>
      </c>
      <c r="G50" s="34" t="s">
        <v>281</v>
      </c>
    </row>
    <row r="51" s="1" customFormat="1" ht="36" spans="1:7">
      <c r="A51" s="25" t="s">
        <v>285</v>
      </c>
      <c r="B51" s="30" t="s">
        <v>286</v>
      </c>
      <c r="C51" s="36" t="s">
        <v>103</v>
      </c>
      <c r="D51" s="31">
        <v>1042.13</v>
      </c>
      <c r="E51" s="32"/>
      <c r="F51" s="33">
        <f t="shared" si="1"/>
        <v>0</v>
      </c>
      <c r="G51" s="34" t="s">
        <v>287</v>
      </c>
    </row>
    <row r="52" s="2" customFormat="1" ht="25.65" customHeight="1" spans="1:7">
      <c r="A52" s="25" t="s">
        <v>288</v>
      </c>
      <c r="B52" s="21" t="s">
        <v>289</v>
      </c>
      <c r="C52" s="47"/>
      <c r="D52" s="48"/>
      <c r="E52" s="49"/>
      <c r="F52" s="33"/>
      <c r="G52" s="50"/>
    </row>
    <row r="53" s="3" customFormat="1" ht="25.65" customHeight="1" spans="1:7">
      <c r="A53" s="25" t="s">
        <v>290</v>
      </c>
      <c r="B53" s="21" t="s">
        <v>291</v>
      </c>
      <c r="C53" s="47"/>
      <c r="D53" s="48"/>
      <c r="E53" s="49"/>
      <c r="F53" s="33"/>
      <c r="G53" s="50"/>
    </row>
    <row r="54" s="4" customFormat="1" ht="240" spans="1:7">
      <c r="A54" s="25" t="s">
        <v>29</v>
      </c>
      <c r="B54" s="21" t="s">
        <v>292</v>
      </c>
      <c r="C54" s="22" t="s">
        <v>234</v>
      </c>
      <c r="D54" s="51">
        <v>2</v>
      </c>
      <c r="E54" s="32"/>
      <c r="F54" s="33">
        <f t="shared" si="1"/>
        <v>0</v>
      </c>
      <c r="G54" s="29" t="s">
        <v>293</v>
      </c>
    </row>
    <row r="55" s="3" customFormat="1" ht="132" spans="1:7">
      <c r="A55" s="52" t="s">
        <v>33</v>
      </c>
      <c r="B55" s="21" t="s">
        <v>294</v>
      </c>
      <c r="C55" s="22" t="s">
        <v>295</v>
      </c>
      <c r="D55" s="51">
        <v>1</v>
      </c>
      <c r="E55" s="32"/>
      <c r="F55" s="33">
        <f t="shared" si="1"/>
        <v>0</v>
      </c>
      <c r="G55" s="29" t="s">
        <v>296</v>
      </c>
    </row>
    <row r="56" s="3" customFormat="1" ht="25.65" customHeight="1" spans="1:7">
      <c r="A56" s="25" t="s">
        <v>297</v>
      </c>
      <c r="B56" s="21" t="s">
        <v>298</v>
      </c>
      <c r="C56" s="47"/>
      <c r="D56" s="53"/>
      <c r="E56" s="54"/>
      <c r="F56" s="33"/>
      <c r="G56" s="50"/>
    </row>
    <row r="57" s="3" customFormat="1" ht="96" spans="1:7">
      <c r="A57" s="52" t="s">
        <v>29</v>
      </c>
      <c r="B57" s="21" t="s">
        <v>299</v>
      </c>
      <c r="C57" s="22" t="s">
        <v>142</v>
      </c>
      <c r="D57" s="51">
        <v>300</v>
      </c>
      <c r="E57" s="32"/>
      <c r="F57" s="33">
        <f t="shared" si="1"/>
        <v>0</v>
      </c>
      <c r="G57" s="29" t="s">
        <v>300</v>
      </c>
    </row>
    <row r="58" s="3" customFormat="1" ht="204" spans="1:7">
      <c r="A58" s="25" t="s">
        <v>33</v>
      </c>
      <c r="B58" s="21" t="s">
        <v>301</v>
      </c>
      <c r="C58" s="22" t="s">
        <v>142</v>
      </c>
      <c r="D58" s="51">
        <v>200</v>
      </c>
      <c r="E58" s="32"/>
      <c r="F58" s="33">
        <f t="shared" si="1"/>
        <v>0</v>
      </c>
      <c r="G58" s="34" t="s">
        <v>302</v>
      </c>
    </row>
    <row r="59" s="3" customFormat="1" ht="204" spans="1:7">
      <c r="A59" s="25" t="s">
        <v>36</v>
      </c>
      <c r="B59" s="21" t="s">
        <v>303</v>
      </c>
      <c r="C59" s="22" t="s">
        <v>142</v>
      </c>
      <c r="D59" s="51">
        <v>60</v>
      </c>
      <c r="E59" s="32"/>
      <c r="F59" s="33">
        <f t="shared" si="1"/>
        <v>0</v>
      </c>
      <c r="G59" s="29" t="s">
        <v>302</v>
      </c>
    </row>
    <row r="60" s="3" customFormat="1" ht="204" spans="1:7">
      <c r="A60" s="41" t="s">
        <v>225</v>
      </c>
      <c r="B60" s="21" t="s">
        <v>304</v>
      </c>
      <c r="C60" s="22" t="s">
        <v>142</v>
      </c>
      <c r="D60" s="51">
        <v>500</v>
      </c>
      <c r="E60" s="32"/>
      <c r="F60" s="33">
        <f t="shared" si="1"/>
        <v>0</v>
      </c>
      <c r="G60" s="29" t="s">
        <v>302</v>
      </c>
    </row>
    <row r="61" s="3" customFormat="1" ht="25.65" customHeight="1" spans="1:7">
      <c r="A61" s="25" t="s">
        <v>305</v>
      </c>
      <c r="B61" s="21" t="s">
        <v>306</v>
      </c>
      <c r="C61" s="47"/>
      <c r="D61" s="53"/>
      <c r="E61" s="54"/>
      <c r="F61" s="33"/>
      <c r="G61" s="50"/>
    </row>
    <row r="62" s="3" customFormat="1" ht="108" spans="1:7">
      <c r="A62" s="25" t="s">
        <v>29</v>
      </c>
      <c r="B62" s="21" t="s">
        <v>307</v>
      </c>
      <c r="C62" s="22" t="s">
        <v>308</v>
      </c>
      <c r="D62" s="51">
        <v>3</v>
      </c>
      <c r="E62" s="32"/>
      <c r="F62" s="33">
        <f t="shared" si="1"/>
        <v>0</v>
      </c>
      <c r="G62" s="29" t="s">
        <v>309</v>
      </c>
    </row>
    <row r="63" s="3" customFormat="1" ht="108" spans="1:7">
      <c r="A63" s="25" t="s">
        <v>33</v>
      </c>
      <c r="B63" s="21" t="s">
        <v>310</v>
      </c>
      <c r="C63" s="22" t="s">
        <v>311</v>
      </c>
      <c r="D63" s="51">
        <v>9</v>
      </c>
      <c r="E63" s="32"/>
      <c r="F63" s="33">
        <f t="shared" si="1"/>
        <v>0</v>
      </c>
      <c r="G63" s="29" t="s">
        <v>312</v>
      </c>
    </row>
    <row r="64" s="3" customFormat="1" ht="108" spans="1:7">
      <c r="A64" s="25" t="s">
        <v>36</v>
      </c>
      <c r="B64" s="21" t="s">
        <v>313</v>
      </c>
      <c r="C64" s="22" t="s">
        <v>142</v>
      </c>
      <c r="D64" s="51">
        <v>30</v>
      </c>
      <c r="E64" s="32"/>
      <c r="F64" s="33">
        <f t="shared" si="1"/>
        <v>0</v>
      </c>
      <c r="G64" s="29" t="s">
        <v>314</v>
      </c>
    </row>
    <row r="65" s="3" customFormat="1" ht="108" spans="1:7">
      <c r="A65" s="41" t="s">
        <v>225</v>
      </c>
      <c r="B65" s="21" t="s">
        <v>315</v>
      </c>
      <c r="C65" s="22" t="s">
        <v>311</v>
      </c>
      <c r="D65" s="51">
        <v>3</v>
      </c>
      <c r="E65" s="32"/>
      <c r="F65" s="33">
        <f t="shared" si="1"/>
        <v>0</v>
      </c>
      <c r="G65" s="29" t="s">
        <v>316</v>
      </c>
    </row>
    <row r="66" s="3" customFormat="1" ht="25.65" customHeight="1" spans="1:7">
      <c r="A66" s="25" t="s">
        <v>317</v>
      </c>
      <c r="B66" s="21" t="s">
        <v>318</v>
      </c>
      <c r="C66" s="47"/>
      <c r="D66" s="53"/>
      <c r="E66" s="54"/>
      <c r="F66" s="33"/>
      <c r="G66" s="50"/>
    </row>
    <row r="67" s="3" customFormat="1" ht="120" spans="1:7">
      <c r="A67" s="25" t="s">
        <v>29</v>
      </c>
      <c r="B67" s="21" t="s">
        <v>319</v>
      </c>
      <c r="C67" s="22" t="s">
        <v>142</v>
      </c>
      <c r="D67" s="51">
        <v>50</v>
      </c>
      <c r="E67" s="32"/>
      <c r="F67" s="33">
        <f t="shared" si="1"/>
        <v>0</v>
      </c>
      <c r="G67" s="34" t="s">
        <v>320</v>
      </c>
    </row>
    <row r="68" s="3" customFormat="1" ht="168" spans="1:7">
      <c r="A68" s="25" t="s">
        <v>33</v>
      </c>
      <c r="B68" s="30" t="s">
        <v>321</v>
      </c>
      <c r="C68" s="22" t="s">
        <v>322</v>
      </c>
      <c r="D68" s="51">
        <v>2</v>
      </c>
      <c r="E68" s="32"/>
      <c r="F68" s="33">
        <f t="shared" si="1"/>
        <v>0</v>
      </c>
      <c r="G68" s="34" t="s">
        <v>323</v>
      </c>
    </row>
    <row r="69" s="3" customFormat="1" ht="120" spans="1:7">
      <c r="A69" s="25" t="s">
        <v>36</v>
      </c>
      <c r="B69" s="21" t="s">
        <v>324</v>
      </c>
      <c r="C69" s="22" t="s">
        <v>295</v>
      </c>
      <c r="D69" s="51">
        <v>1</v>
      </c>
      <c r="E69" s="32"/>
      <c r="F69" s="33">
        <f t="shared" si="1"/>
        <v>0</v>
      </c>
      <c r="G69" s="34" t="s">
        <v>325</v>
      </c>
    </row>
    <row r="70" s="3" customFormat="1" ht="108" spans="1:7">
      <c r="A70" s="41" t="s">
        <v>225</v>
      </c>
      <c r="B70" s="21" t="s">
        <v>326</v>
      </c>
      <c r="C70" s="22" t="s">
        <v>103</v>
      </c>
      <c r="D70" s="51">
        <v>6</v>
      </c>
      <c r="E70" s="32"/>
      <c r="F70" s="33">
        <f t="shared" si="1"/>
        <v>0</v>
      </c>
      <c r="G70" s="29" t="s">
        <v>327</v>
      </c>
    </row>
    <row r="71" s="3" customFormat="1" ht="108" spans="1:7">
      <c r="A71" s="25" t="s">
        <v>228</v>
      </c>
      <c r="B71" s="21" t="s">
        <v>328</v>
      </c>
      <c r="C71" s="22" t="s">
        <v>103</v>
      </c>
      <c r="D71" s="51">
        <v>18</v>
      </c>
      <c r="E71" s="32"/>
      <c r="F71" s="33">
        <f t="shared" si="1"/>
        <v>0</v>
      </c>
      <c r="G71" s="29" t="s">
        <v>329</v>
      </c>
    </row>
    <row r="72" s="3" customFormat="1" ht="25.65" customHeight="1" spans="1:7">
      <c r="A72" s="25" t="s">
        <v>288</v>
      </c>
      <c r="B72" s="21" t="s">
        <v>330</v>
      </c>
      <c r="C72" s="47"/>
      <c r="D72" s="55"/>
      <c r="E72" s="54"/>
      <c r="F72" s="33"/>
      <c r="G72" s="50"/>
    </row>
    <row r="73" s="2" customFormat="1" ht="24.9" customHeight="1" spans="1:7">
      <c r="A73" s="25" t="s">
        <v>290</v>
      </c>
      <c r="B73" s="30" t="s">
        <v>331</v>
      </c>
      <c r="C73" s="47"/>
      <c r="D73" s="55"/>
      <c r="E73" s="54"/>
      <c r="F73" s="33"/>
      <c r="G73" s="50"/>
    </row>
    <row r="74" s="2" customFormat="1" ht="216" spans="1:7">
      <c r="A74" s="25" t="s">
        <v>29</v>
      </c>
      <c r="B74" s="30" t="s">
        <v>332</v>
      </c>
      <c r="C74" s="22" t="s">
        <v>234</v>
      </c>
      <c r="D74" s="51">
        <v>1</v>
      </c>
      <c r="E74" s="32"/>
      <c r="F74" s="33">
        <f t="shared" ref="F73:F90" si="2">ROUND(D74*E74,0)</f>
        <v>0</v>
      </c>
      <c r="G74" s="34" t="s">
        <v>333</v>
      </c>
    </row>
    <row r="75" s="2" customFormat="1" ht="216" spans="1:7">
      <c r="A75" s="35" t="s">
        <v>33</v>
      </c>
      <c r="B75" s="30" t="s">
        <v>334</v>
      </c>
      <c r="C75" s="36" t="s">
        <v>234</v>
      </c>
      <c r="D75" s="51">
        <v>4</v>
      </c>
      <c r="E75" s="32"/>
      <c r="F75" s="33">
        <f t="shared" si="2"/>
        <v>0</v>
      </c>
      <c r="G75" s="34" t="s">
        <v>333</v>
      </c>
    </row>
    <row r="76" s="2" customFormat="1" ht="24.9" customHeight="1" spans="1:7">
      <c r="A76" s="25" t="s">
        <v>297</v>
      </c>
      <c r="B76" s="30" t="s">
        <v>298</v>
      </c>
      <c r="C76" s="38"/>
      <c r="D76" s="53"/>
      <c r="E76" s="54"/>
      <c r="F76" s="33"/>
      <c r="G76" s="40"/>
    </row>
    <row r="77" s="2" customFormat="1" ht="96" spans="1:7">
      <c r="A77" s="35" t="s">
        <v>29</v>
      </c>
      <c r="B77" s="30" t="s">
        <v>335</v>
      </c>
      <c r="C77" s="36" t="s">
        <v>142</v>
      </c>
      <c r="D77" s="51">
        <v>60</v>
      </c>
      <c r="E77" s="32"/>
      <c r="F77" s="33">
        <f t="shared" si="2"/>
        <v>0</v>
      </c>
      <c r="G77" s="34" t="s">
        <v>300</v>
      </c>
    </row>
    <row r="78" s="2" customFormat="1" ht="204" spans="1:7">
      <c r="A78" s="25" t="s">
        <v>33</v>
      </c>
      <c r="B78" s="30" t="s">
        <v>336</v>
      </c>
      <c r="C78" s="36" t="s">
        <v>142</v>
      </c>
      <c r="D78" s="51">
        <v>83.56</v>
      </c>
      <c r="E78" s="32"/>
      <c r="F78" s="33">
        <f t="shared" si="2"/>
        <v>0</v>
      </c>
      <c r="G78" s="34" t="s">
        <v>302</v>
      </c>
    </row>
    <row r="79" s="2" customFormat="1" ht="204" spans="1:7">
      <c r="A79" s="25" t="s">
        <v>36</v>
      </c>
      <c r="B79" s="30" t="s">
        <v>337</v>
      </c>
      <c r="C79" s="36" t="s">
        <v>142</v>
      </c>
      <c r="D79" s="51">
        <v>284.18</v>
      </c>
      <c r="E79" s="32"/>
      <c r="F79" s="33">
        <f t="shared" si="2"/>
        <v>0</v>
      </c>
      <c r="G79" s="34" t="s">
        <v>302</v>
      </c>
    </row>
    <row r="80" s="2" customFormat="1" ht="24.9" customHeight="1" spans="1:7">
      <c r="A80" s="25" t="s">
        <v>305</v>
      </c>
      <c r="B80" s="45" t="s">
        <v>306</v>
      </c>
      <c r="C80" s="38"/>
      <c r="D80" s="53"/>
      <c r="E80" s="54"/>
      <c r="F80" s="33"/>
      <c r="G80" s="40"/>
    </row>
    <row r="81" s="2" customFormat="1" ht="108" spans="1:7">
      <c r="A81" s="25" t="s">
        <v>29</v>
      </c>
      <c r="B81" s="45" t="s">
        <v>310</v>
      </c>
      <c r="C81" s="36" t="s">
        <v>311</v>
      </c>
      <c r="D81" s="51">
        <v>15</v>
      </c>
      <c r="E81" s="32"/>
      <c r="F81" s="33">
        <f t="shared" si="2"/>
        <v>0</v>
      </c>
      <c r="G81" s="34" t="s">
        <v>312</v>
      </c>
    </row>
    <row r="82" s="2" customFormat="1" ht="108" spans="1:7">
      <c r="A82" s="25" t="s">
        <v>33</v>
      </c>
      <c r="B82" s="45" t="s">
        <v>313</v>
      </c>
      <c r="C82" s="36" t="s">
        <v>142</v>
      </c>
      <c r="D82" s="51">
        <v>40</v>
      </c>
      <c r="E82" s="32"/>
      <c r="F82" s="33">
        <f t="shared" si="2"/>
        <v>0</v>
      </c>
      <c r="G82" s="34" t="s">
        <v>314</v>
      </c>
    </row>
    <row r="83" s="2" customFormat="1" ht="108" spans="1:7">
      <c r="A83" s="25" t="s">
        <v>36</v>
      </c>
      <c r="B83" s="45" t="s">
        <v>315</v>
      </c>
      <c r="C83" s="36" t="s">
        <v>311</v>
      </c>
      <c r="D83" s="51">
        <v>8</v>
      </c>
      <c r="E83" s="32"/>
      <c r="F83" s="33">
        <f t="shared" si="2"/>
        <v>0</v>
      </c>
      <c r="G83" s="34" t="s">
        <v>316</v>
      </c>
    </row>
    <row r="84" s="2" customFormat="1" ht="24.9" customHeight="1" spans="1:7">
      <c r="A84" s="25" t="s">
        <v>317</v>
      </c>
      <c r="B84" s="45" t="s">
        <v>318</v>
      </c>
      <c r="C84" s="38"/>
      <c r="D84" s="53"/>
      <c r="E84" s="54"/>
      <c r="F84" s="33"/>
      <c r="G84" s="40"/>
    </row>
    <row r="85" s="2" customFormat="1" ht="192" spans="1:7">
      <c r="A85" s="25" t="s">
        <v>29</v>
      </c>
      <c r="B85" s="45" t="s">
        <v>338</v>
      </c>
      <c r="C85" s="36" t="s">
        <v>234</v>
      </c>
      <c r="D85" s="51">
        <v>1</v>
      </c>
      <c r="E85" s="32"/>
      <c r="F85" s="33">
        <f t="shared" si="2"/>
        <v>0</v>
      </c>
      <c r="G85" s="34" t="s">
        <v>339</v>
      </c>
    </row>
    <row r="86" s="2" customFormat="1" ht="120" spans="1:7">
      <c r="A86" s="25" t="s">
        <v>33</v>
      </c>
      <c r="B86" s="45" t="s">
        <v>340</v>
      </c>
      <c r="C86" s="36" t="s">
        <v>234</v>
      </c>
      <c r="D86" s="51">
        <v>3</v>
      </c>
      <c r="E86" s="32"/>
      <c r="F86" s="33">
        <f t="shared" si="2"/>
        <v>0</v>
      </c>
      <c r="G86" s="34" t="s">
        <v>341</v>
      </c>
    </row>
    <row r="87" s="2" customFormat="1" ht="108" spans="1:7">
      <c r="A87" s="25" t="s">
        <v>36</v>
      </c>
      <c r="B87" s="45" t="s">
        <v>342</v>
      </c>
      <c r="C87" s="36" t="s">
        <v>234</v>
      </c>
      <c r="D87" s="51">
        <v>3</v>
      </c>
      <c r="E87" s="32"/>
      <c r="F87" s="33">
        <f t="shared" si="2"/>
        <v>0</v>
      </c>
      <c r="G87" s="34" t="s">
        <v>309</v>
      </c>
    </row>
    <row r="88" s="2" customFormat="1" ht="132" spans="1:7">
      <c r="A88" s="20" t="s">
        <v>225</v>
      </c>
      <c r="B88" s="21" t="s">
        <v>343</v>
      </c>
      <c r="C88" s="22" t="s">
        <v>295</v>
      </c>
      <c r="D88" s="51">
        <v>1</v>
      </c>
      <c r="E88" s="32"/>
      <c r="F88" s="33">
        <f t="shared" si="2"/>
        <v>0</v>
      </c>
      <c r="G88" s="34" t="s">
        <v>344</v>
      </c>
    </row>
    <row r="89" s="3" customFormat="1" ht="120" spans="1:7">
      <c r="A89" s="25" t="s">
        <v>228</v>
      </c>
      <c r="B89" s="21" t="s">
        <v>345</v>
      </c>
      <c r="C89" s="22" t="s">
        <v>295</v>
      </c>
      <c r="D89" s="51">
        <v>1</v>
      </c>
      <c r="E89" s="32"/>
      <c r="F89" s="33">
        <f t="shared" si="2"/>
        <v>0</v>
      </c>
      <c r="G89" s="34" t="s">
        <v>346</v>
      </c>
    </row>
    <row r="90" s="3" customFormat="1" ht="120" spans="1:7">
      <c r="A90" s="25" t="s">
        <v>347</v>
      </c>
      <c r="B90" s="21" t="s">
        <v>348</v>
      </c>
      <c r="C90" s="22" t="s">
        <v>295</v>
      </c>
      <c r="D90" s="51">
        <v>1</v>
      </c>
      <c r="E90" s="32"/>
      <c r="F90" s="33">
        <f t="shared" si="2"/>
        <v>0</v>
      </c>
      <c r="G90" s="34" t="s">
        <v>349</v>
      </c>
    </row>
    <row r="91" s="1" customFormat="1" ht="26.4" customHeight="1" spans="1:7">
      <c r="A91" s="56" t="s">
        <v>350</v>
      </c>
      <c r="B91" s="57"/>
      <c r="C91" s="58"/>
      <c r="D91" s="59"/>
      <c r="E91" s="60"/>
      <c r="F91" s="61">
        <f>SUM(F8:F90)</f>
        <v>0</v>
      </c>
      <c r="G91" s="62"/>
    </row>
  </sheetData>
  <sheetProtection password="CB23" sheet="1" objects="1"/>
  <protectedRanges>
    <protectedRange sqref="E46:E51 E10:E14 E15 E16 E26 E27 E28 E32 E36 E33 E34 E35 E20 E22:E25 E21" name="区域1"/>
    <protectedRange sqref="E48 E13 E16" name="区域1_2"/>
    <protectedRange sqref="E24" name="区域1_3"/>
    <protectedRange sqref="E25" name="区域1_3_1"/>
  </protectedRanges>
  <mergeCells count="4">
    <mergeCell ref="A1:G1"/>
    <mergeCell ref="A2:G2"/>
    <mergeCell ref="A3:G3"/>
    <mergeCell ref="A91:B91"/>
  </mergeCells>
  <printOptions horizontalCentered="1"/>
  <pageMargins left="0.393055555555556" right="0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/>
  <rangeList sheetStid="4" master="">
    <arrUserId title="区域1_3" rangeCreator="" othersAccessPermission="edit"/>
  </rangeList>
  <rangeList sheetStid="5" master=""/>
  <rangeList sheetStid="6" master="">
    <arrUserId title="区域1" rangeCreator="" othersAccessPermission="edit"/>
    <arrUserId title="区域1_2" rangeCreator="" othersAccessPermission="edit"/>
    <arrUserId title="区域1_3" rangeCreator="" othersAccessPermission="edit"/>
    <arrUserId title="区域1_3_1" rangeCreator="" othersAccessPermission="edit"/>
    <arrUserId title="区域1_4" rangeCreator="" othersAccessPermission="edit"/>
    <arrUserId title="区域1_5_1" rangeCreator="" othersAccessPermission="edit"/>
    <arrUserId title="区域1_1" rangeCreator="" othersAccessPermission="edit"/>
  </rangeList>
  <rangeList sheetStid="7" master=""/>
  <rangeList sheetStid="8" master="">
    <arrUserId title="区域1" rangeCreator="" othersAccessPermission="edit"/>
    <arrUserId title="区域1_2" rangeCreator="" othersAccessPermission="edit"/>
    <arrUserId title="区域1_3" rangeCreator="" othersAccessPermission="edit"/>
    <arrUserId title="区域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塘汉快速路汇总</vt:lpstr>
      <vt:lpstr>塘汉快速路100章 </vt:lpstr>
      <vt:lpstr>塘汉快速路200章 </vt:lpstr>
      <vt:lpstr>塘汉快速路300章</vt:lpstr>
      <vt:lpstr>塘汉快速路400章</vt:lpstr>
      <vt:lpstr>塘汉快速路600章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JZ</cp:lastModifiedBy>
  <dcterms:created xsi:type="dcterms:W3CDTF">2008-01-26T07:31:00Z</dcterms:created>
  <cp:lastPrinted>2022-06-25T09:42:00Z</cp:lastPrinted>
  <dcterms:modified xsi:type="dcterms:W3CDTF">2022-08-05T01:54:12Z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2052-11.1.0.12116</vt:lpwstr>
  </property>
  <property fmtid="{D5CDD505-2E9C-101B-9397-08002B2CF9AE}" pid="3" name="ICV">
    <vt:lpwstr>DA1F8CCEE860447DADD81A17064C1972</vt:lpwstr>
  </property>
</Properties>
</file>